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表皮" sheetId="1" r:id="rId1"/>
    <sheet name="目录" sheetId="2" r:id="rId2"/>
    <sheet name="20年平衡表" sheetId="3" r:id="rId3"/>
    <sheet name="收入调整" sheetId="4" r:id="rId4"/>
    <sheet name="支出调整（功能分类）" sheetId="5" r:id="rId5"/>
    <sheet name="支出调整 (经济分类)" sheetId="6" r:id="rId6"/>
    <sheet name="基金收入 (2)" sheetId="7" r:id="rId7"/>
    <sheet name="基金支出 (2)" sheetId="8" r:id="rId8"/>
    <sheet name="国有资本经营收入" sheetId="9" r:id="rId9"/>
    <sheet name="国有资本经营支出" sheetId="10" r:id="rId10"/>
  </sheets>
  <definedNames>
    <definedName name="_xlnm.Print_Area" localSheetId="2">'20年平衡表'!$A$1:$H$17</definedName>
    <definedName name="_xlnm.Print_Area" localSheetId="3">收入调整!$A$1:$H$29</definedName>
    <definedName name="_xlnm.Print_Area" localSheetId="5">'支出调整 (经济分类)'!$A$1:$I$21</definedName>
    <definedName name="_xlnm.Print_Area" localSheetId="4">'支出调整（功能分类）'!$A$1:$I$32</definedName>
    <definedName name="_xlnm.Print_Titles" localSheetId="2">'20年平衡表'!$1:$4</definedName>
    <definedName name="_xlnm.Print_Titles" localSheetId="8">国有资本经营收入!$1:$5</definedName>
    <definedName name="_xlnm.Print_Titles" localSheetId="9">国有资本经营支出!$1:$6</definedName>
    <definedName name="_xlnm.Print_Titles" localSheetId="6">'基金收入 (2)'!$2:$5</definedName>
    <definedName name="_xlnm.Print_Titles" localSheetId="7">'基金支出 (2)'!$2:$5</definedName>
    <definedName name="_xlnm.Print_Titles" localSheetId="3">收入调整!$1:$4</definedName>
    <definedName name="_xlnm.Print_Titles" localSheetId="5">'支出调整 (经济分类)'!$1:$5</definedName>
    <definedName name="_xlnm.Print_Titles" localSheetId="4">'支出调整（功能分类）'!$1:$5</definedName>
  </definedNames>
  <calcPr calcId="125725"/>
</workbook>
</file>

<file path=xl/calcChain.xml><?xml version="1.0" encoding="utf-8"?>
<calcChain xmlns="http://schemas.openxmlformats.org/spreadsheetml/2006/main">
  <c r="H23" i="9"/>
  <c r="F23"/>
  <c r="L28" i="10"/>
  <c r="N28"/>
  <c r="B17" i="3"/>
  <c r="D11"/>
  <c r="E7" i="8" l="1"/>
  <c r="H7"/>
  <c r="D7"/>
  <c r="C7"/>
  <c r="B8"/>
  <c r="B9"/>
  <c r="C9" i="7"/>
  <c r="C10"/>
  <c r="C11"/>
  <c r="C12"/>
  <c r="C8"/>
  <c r="O12" i="10"/>
  <c r="P12"/>
  <c r="P25" s="1"/>
  <c r="Q12"/>
  <c r="R12"/>
  <c r="S12"/>
  <c r="T12"/>
  <c r="T25" s="1"/>
  <c r="M12"/>
  <c r="N12"/>
  <c r="O25"/>
  <c r="Q25"/>
  <c r="B27"/>
  <c r="D27"/>
  <c r="B9"/>
  <c r="B10"/>
  <c r="B7" s="1"/>
  <c r="B11"/>
  <c r="B12"/>
  <c r="B13"/>
  <c r="B14"/>
  <c r="B15"/>
  <c r="B16"/>
  <c r="B17"/>
  <c r="B18"/>
  <c r="B19"/>
  <c r="B20"/>
  <c r="B21"/>
  <c r="B22"/>
  <c r="B23"/>
  <c r="B24"/>
  <c r="B25"/>
  <c r="B8"/>
  <c r="D9"/>
  <c r="D7" s="1"/>
  <c r="D25" s="1"/>
  <c r="D10"/>
  <c r="D11"/>
  <c r="D12"/>
  <c r="D13"/>
  <c r="D14"/>
  <c r="D15"/>
  <c r="D16"/>
  <c r="D17"/>
  <c r="D18"/>
  <c r="D19"/>
  <c r="D20"/>
  <c r="D21"/>
  <c r="D22"/>
  <c r="D23"/>
  <c r="D24"/>
  <c r="D8"/>
  <c r="C25"/>
  <c r="E25"/>
  <c r="F25"/>
  <c r="G25"/>
  <c r="I25"/>
  <c r="J25"/>
  <c r="M25"/>
  <c r="S25"/>
  <c r="H25"/>
  <c r="I17"/>
  <c r="J17"/>
  <c r="M17"/>
  <c r="O17"/>
  <c r="P17"/>
  <c r="Q17"/>
  <c r="R17"/>
  <c r="S17"/>
  <c r="T17"/>
  <c r="C17"/>
  <c r="E17"/>
  <c r="F17"/>
  <c r="G17"/>
  <c r="H17"/>
  <c r="I7"/>
  <c r="J7"/>
  <c r="M7"/>
  <c r="O7"/>
  <c r="P7"/>
  <c r="Q7"/>
  <c r="R7"/>
  <c r="R25" s="1"/>
  <c r="S7"/>
  <c r="T7"/>
  <c r="C7"/>
  <c r="E7"/>
  <c r="F7"/>
  <c r="G7"/>
  <c r="H7"/>
  <c r="E14" i="9"/>
  <c r="E23" s="1"/>
  <c r="G14"/>
  <c r="H13"/>
  <c r="C11" i="6"/>
  <c r="D6"/>
  <c r="B6"/>
  <c r="C8"/>
  <c r="G15" i="5"/>
  <c r="B14"/>
  <c r="B8"/>
  <c r="B9"/>
  <c r="B10"/>
  <c r="B11"/>
  <c r="B12"/>
  <c r="B13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7"/>
  <c r="N27" i="10"/>
  <c r="M27"/>
  <c r="N26"/>
  <c r="M26"/>
  <c r="L26"/>
  <c r="K26" s="1"/>
  <c r="N24"/>
  <c r="M24"/>
  <c r="L24" s="1"/>
  <c r="K24" s="1"/>
  <c r="N23"/>
  <c r="M23"/>
  <c r="N22"/>
  <c r="M22"/>
  <c r="L22" s="1"/>
  <c r="K22" s="1"/>
  <c r="N21"/>
  <c r="M21"/>
  <c r="N20"/>
  <c r="M20"/>
  <c r="L20" s="1"/>
  <c r="K20" s="1"/>
  <c r="N19"/>
  <c r="M19"/>
  <c r="N18"/>
  <c r="N17" s="1"/>
  <c r="M18"/>
  <c r="N16"/>
  <c r="M16"/>
  <c r="N15"/>
  <c r="M15"/>
  <c r="N14"/>
  <c r="M14"/>
  <c r="L14" s="1"/>
  <c r="K14" s="1"/>
  <c r="N13"/>
  <c r="M13"/>
  <c r="N11"/>
  <c r="M11"/>
  <c r="N10"/>
  <c r="M10"/>
  <c r="L10" s="1"/>
  <c r="K10" s="1"/>
  <c r="N9"/>
  <c r="M9"/>
  <c r="N8"/>
  <c r="M8"/>
  <c r="H25" i="9"/>
  <c r="F25" s="1"/>
  <c r="F24"/>
  <c r="B24"/>
  <c r="H22"/>
  <c r="F22" s="1"/>
  <c r="B22"/>
  <c r="H21"/>
  <c r="F21"/>
  <c r="B21"/>
  <c r="H20"/>
  <c r="F20" s="1"/>
  <c r="B20"/>
  <c r="H19"/>
  <c r="F19" s="1"/>
  <c r="B19"/>
  <c r="D18"/>
  <c r="H18" s="1"/>
  <c r="F18" s="1"/>
  <c r="C18"/>
  <c r="B18" s="1"/>
  <c r="H17"/>
  <c r="F17"/>
  <c r="B17"/>
  <c r="H16"/>
  <c r="F16" s="1"/>
  <c r="F14" s="1"/>
  <c r="B16"/>
  <c r="H15"/>
  <c r="F15"/>
  <c r="B15"/>
  <c r="D14"/>
  <c r="C14"/>
  <c r="F13"/>
  <c r="B13"/>
  <c r="H12"/>
  <c r="F12" s="1"/>
  <c r="B12"/>
  <c r="H11"/>
  <c r="F11"/>
  <c r="B11"/>
  <c r="E10"/>
  <c r="D10"/>
  <c r="C10"/>
  <c r="H9"/>
  <c r="F9" s="1"/>
  <c r="B9"/>
  <c r="H8"/>
  <c r="F8" s="1"/>
  <c r="B8"/>
  <c r="H7"/>
  <c r="F7" s="1"/>
  <c r="B7"/>
  <c r="E6"/>
  <c r="D6"/>
  <c r="D23" s="1"/>
  <c r="C6"/>
  <c r="G35" i="8"/>
  <c r="F35" s="1"/>
  <c r="B35"/>
  <c r="F34"/>
  <c r="F33"/>
  <c r="G32"/>
  <c r="F32" s="1"/>
  <c r="B32"/>
  <c r="G31"/>
  <c r="F31" s="1"/>
  <c r="B31"/>
  <c r="H30"/>
  <c r="E30"/>
  <c r="D30"/>
  <c r="C30"/>
  <c r="G29"/>
  <c r="F29" s="1"/>
  <c r="B29"/>
  <c r="G28"/>
  <c r="F28" s="1"/>
  <c r="B28"/>
  <c r="G27"/>
  <c r="F27" s="1"/>
  <c r="B27"/>
  <c r="H26"/>
  <c r="E26"/>
  <c r="D26"/>
  <c r="C26"/>
  <c r="B26" s="1"/>
  <c r="H25"/>
  <c r="E25"/>
  <c r="D25"/>
  <c r="G24"/>
  <c r="F24" s="1"/>
  <c r="B24"/>
  <c r="H23"/>
  <c r="H22" s="1"/>
  <c r="E23"/>
  <c r="D23"/>
  <c r="D22" s="1"/>
  <c r="C23"/>
  <c r="C22" s="1"/>
  <c r="E22"/>
  <c r="G21"/>
  <c r="F21" s="1"/>
  <c r="B21"/>
  <c r="G20"/>
  <c r="F20" s="1"/>
  <c r="B20"/>
  <c r="H19"/>
  <c r="E19"/>
  <c r="D19"/>
  <c r="C19"/>
  <c r="G18"/>
  <c r="F18" s="1"/>
  <c r="B18"/>
  <c r="G17"/>
  <c r="F17" s="1"/>
  <c r="B17"/>
  <c r="G16"/>
  <c r="F16" s="1"/>
  <c r="B16"/>
  <c r="H15"/>
  <c r="E15"/>
  <c r="D15"/>
  <c r="C15"/>
  <c r="G14"/>
  <c r="F14" s="1"/>
  <c r="B14"/>
  <c r="G13"/>
  <c r="F13" s="1"/>
  <c r="B13"/>
  <c r="G12"/>
  <c r="F12" s="1"/>
  <c r="B12"/>
  <c r="H11"/>
  <c r="E11"/>
  <c r="G11" s="1"/>
  <c r="D11"/>
  <c r="C11"/>
  <c r="B11" s="1"/>
  <c r="H10"/>
  <c r="E10"/>
  <c r="E6" s="1"/>
  <c r="E36" s="1"/>
  <c r="D10"/>
  <c r="C10"/>
  <c r="B10" s="1"/>
  <c r="G9"/>
  <c r="F9" s="1"/>
  <c r="G8"/>
  <c r="F8" s="1"/>
  <c r="D16" i="7"/>
  <c r="C6"/>
  <c r="C17" s="1"/>
  <c r="B6"/>
  <c r="B17" s="1"/>
  <c r="C21" i="6"/>
  <c r="G21" s="1"/>
  <c r="F21" s="1"/>
  <c r="C20"/>
  <c r="G20" s="1"/>
  <c r="F20" s="1"/>
  <c r="C19"/>
  <c r="G19" s="1"/>
  <c r="F19" s="1"/>
  <c r="C18"/>
  <c r="G18" s="1"/>
  <c r="F18" s="1"/>
  <c r="C17"/>
  <c r="G17" s="1"/>
  <c r="F17" s="1"/>
  <c r="C16"/>
  <c r="G16" s="1"/>
  <c r="F16" s="1"/>
  <c r="C15"/>
  <c r="G15" s="1"/>
  <c r="F15" s="1"/>
  <c r="C14"/>
  <c r="G14" s="1"/>
  <c r="F14" s="1"/>
  <c r="C13"/>
  <c r="G13" s="1"/>
  <c r="F13" s="1"/>
  <c r="C12"/>
  <c r="G12" s="1"/>
  <c r="F12" s="1"/>
  <c r="G11"/>
  <c r="F11" s="1"/>
  <c r="C10"/>
  <c r="G10" s="1"/>
  <c r="F10" s="1"/>
  <c r="C9"/>
  <c r="G9" s="1"/>
  <c r="F9" s="1"/>
  <c r="G8"/>
  <c r="F8" s="1"/>
  <c r="C7"/>
  <c r="G7" s="1"/>
  <c r="F7" s="1"/>
  <c r="I6"/>
  <c r="H6"/>
  <c r="E6"/>
  <c r="G32" i="5"/>
  <c r="F32" s="1"/>
  <c r="G31"/>
  <c r="F31" s="1"/>
  <c r="G30"/>
  <c r="F30" s="1"/>
  <c r="G29"/>
  <c r="F29"/>
  <c r="G28"/>
  <c r="F28" s="1"/>
  <c r="G27"/>
  <c r="F27" s="1"/>
  <c r="G26"/>
  <c r="F26" s="1"/>
  <c r="G25"/>
  <c r="F25" s="1"/>
  <c r="G24"/>
  <c r="F24" s="1"/>
  <c r="G23"/>
  <c r="F23" s="1"/>
  <c r="G22"/>
  <c r="F22" s="1"/>
  <c r="G21"/>
  <c r="F21" s="1"/>
  <c r="G20"/>
  <c r="F20" s="1"/>
  <c r="G19"/>
  <c r="F19" s="1"/>
  <c r="G18"/>
  <c r="F18" s="1"/>
  <c r="G17"/>
  <c r="F17" s="1"/>
  <c r="G16"/>
  <c r="F16" s="1"/>
  <c r="F15"/>
  <c r="G14"/>
  <c r="F14" s="1"/>
  <c r="G13"/>
  <c r="F13" s="1"/>
  <c r="G12"/>
  <c r="F12" s="1"/>
  <c r="G11"/>
  <c r="F11" s="1"/>
  <c r="G10"/>
  <c r="F10" s="1"/>
  <c r="G9"/>
  <c r="F9" s="1"/>
  <c r="G8"/>
  <c r="F8" s="1"/>
  <c r="G7"/>
  <c r="F7" s="1"/>
  <c r="I6"/>
  <c r="H6"/>
  <c r="E6"/>
  <c r="D6"/>
  <c r="C6"/>
  <c r="F29" i="4"/>
  <c r="G29" s="1"/>
  <c r="D29"/>
  <c r="F28"/>
  <c r="D28"/>
  <c r="F27"/>
  <c r="D27"/>
  <c r="F26"/>
  <c r="G26" s="1"/>
  <c r="D26"/>
  <c r="F25"/>
  <c r="G25" s="1"/>
  <c r="D25"/>
  <c r="F24"/>
  <c r="G24" s="1"/>
  <c r="D24"/>
  <c r="F23"/>
  <c r="G23" s="1"/>
  <c r="D23"/>
  <c r="F22"/>
  <c r="G22" s="1"/>
  <c r="D22"/>
  <c r="D21" s="1"/>
  <c r="E21"/>
  <c r="C21"/>
  <c r="B21"/>
  <c r="F19"/>
  <c r="D19"/>
  <c r="F18"/>
  <c r="G18" s="1"/>
  <c r="D18"/>
  <c r="F17"/>
  <c r="G17" s="1"/>
  <c r="D17"/>
  <c r="F16"/>
  <c r="G16" s="1"/>
  <c r="D16"/>
  <c r="F15"/>
  <c r="G15" s="1"/>
  <c r="D15"/>
  <c r="F14"/>
  <c r="G14" s="1"/>
  <c r="D14"/>
  <c r="F13"/>
  <c r="G13" s="1"/>
  <c r="D13"/>
  <c r="F12"/>
  <c r="G12" s="1"/>
  <c r="D12"/>
  <c r="F11"/>
  <c r="G11" s="1"/>
  <c r="D11"/>
  <c r="F10"/>
  <c r="G10" s="1"/>
  <c r="D10"/>
  <c r="F9"/>
  <c r="G9" s="1"/>
  <c r="D9"/>
  <c r="F8"/>
  <c r="G8" s="1"/>
  <c r="D8"/>
  <c r="F7"/>
  <c r="G7" s="1"/>
  <c r="D7"/>
  <c r="E6"/>
  <c r="C6"/>
  <c r="B6"/>
  <c r="D15" i="3"/>
  <c r="D14"/>
  <c r="H13"/>
  <c r="D13"/>
  <c r="H12"/>
  <c r="D12"/>
  <c r="H11"/>
  <c r="D10"/>
  <c r="H10"/>
  <c r="C10"/>
  <c r="B10"/>
  <c r="G9"/>
  <c r="F9"/>
  <c r="D9"/>
  <c r="H8"/>
  <c r="D8"/>
  <c r="H7"/>
  <c r="H6" s="1"/>
  <c r="D7"/>
  <c r="G6"/>
  <c r="G17" s="1"/>
  <c r="F6"/>
  <c r="C6"/>
  <c r="C17" s="1"/>
  <c r="B6"/>
  <c r="H5"/>
  <c r="D5"/>
  <c r="F17" l="1"/>
  <c r="F7" i="8"/>
  <c r="G7"/>
  <c r="G6" i="5"/>
  <c r="F6" s="1"/>
  <c r="H14" i="9"/>
  <c r="L27" i="10"/>
  <c r="L12"/>
  <c r="K12" s="1"/>
  <c r="L16"/>
  <c r="K16" s="1"/>
  <c r="L18"/>
  <c r="L8"/>
  <c r="K8" s="1"/>
  <c r="N7"/>
  <c r="N25" s="1"/>
  <c r="H10" i="9"/>
  <c r="F10" s="1"/>
  <c r="B10"/>
  <c r="C6" i="6"/>
  <c r="G6" s="1"/>
  <c r="F6" s="1"/>
  <c r="B6" i="5"/>
  <c r="B5" i="4"/>
  <c r="C5"/>
  <c r="D6"/>
  <c r="D5" s="1"/>
  <c r="D6" i="3"/>
  <c r="F6" i="4"/>
  <c r="G6" s="1"/>
  <c r="F21"/>
  <c r="G21" s="1"/>
  <c r="B15" i="8"/>
  <c r="B19"/>
  <c r="B22"/>
  <c r="B23"/>
  <c r="C23" i="9"/>
  <c r="H6"/>
  <c r="F6" s="1"/>
  <c r="L9" i="10"/>
  <c r="L11"/>
  <c r="K11" s="1"/>
  <c r="L13"/>
  <c r="K13" s="1"/>
  <c r="L15"/>
  <c r="K15" s="1"/>
  <c r="L19"/>
  <c r="K19" s="1"/>
  <c r="L21"/>
  <c r="K21" s="1"/>
  <c r="L23"/>
  <c r="K23" s="1"/>
  <c r="H9" i="3"/>
  <c r="H17" s="1"/>
  <c r="E5" i="4"/>
  <c r="H6" i="8"/>
  <c r="H36" s="1"/>
  <c r="B30"/>
  <c r="B6" i="9"/>
  <c r="D26"/>
  <c r="D17" i="3"/>
  <c r="D6" i="7"/>
  <c r="D17" s="1"/>
  <c r="C26" i="9"/>
  <c r="B23"/>
  <c r="B26" s="1"/>
  <c r="C25" i="8"/>
  <c r="G10"/>
  <c r="G22"/>
  <c r="F22" s="1"/>
  <c r="G26"/>
  <c r="F26" s="1"/>
  <c r="G30"/>
  <c r="F30" s="1"/>
  <c r="F11"/>
  <c r="G15"/>
  <c r="F15" s="1"/>
  <c r="G19"/>
  <c r="F19" s="1"/>
  <c r="G23"/>
  <c r="F23" s="1"/>
  <c r="B14" i="9"/>
  <c r="K27" i="10" l="1"/>
  <c r="K18"/>
  <c r="K17" s="1"/>
  <c r="L17"/>
  <c r="K9"/>
  <c r="K7" s="1"/>
  <c r="L7"/>
  <c r="F5" i="4"/>
  <c r="G5" s="1"/>
  <c r="F10" i="8"/>
  <c r="H26" i="9"/>
  <c r="F26" s="1"/>
  <c r="B25" i="8"/>
  <c r="G25"/>
  <c r="F25" s="1"/>
  <c r="K25" i="10" l="1"/>
  <c r="L25"/>
  <c r="C6" i="8"/>
  <c r="C36" s="1"/>
  <c r="F6" l="1"/>
  <c r="G36"/>
  <c r="F36" s="1"/>
  <c r="G6"/>
  <c r="B7" l="1"/>
  <c r="B6" s="1"/>
  <c r="D6"/>
  <c r="D36" s="1"/>
  <c r="B36" s="1"/>
</calcChain>
</file>

<file path=xl/comments1.xml><?xml version="1.0" encoding="utf-8"?>
<comments xmlns="http://schemas.openxmlformats.org/spreadsheetml/2006/main">
  <authors>
    <author>李瑞哲</author>
  </authors>
  <commentLis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所得税基数7477；成品油2595；增值税返还53278；其他13151
</t>
        </r>
      </text>
    </comment>
    <comment ref="B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7993体制补助
</t>
        </r>
      </text>
    </comment>
    <comment ref="F10" authorId="0">
      <text>
        <r>
          <rPr>
            <b/>
            <sz val="9"/>
            <color indexed="81"/>
            <rFont val="宋体"/>
            <family val="3"/>
            <charset val="134"/>
          </rPr>
          <t>两税返还24452；所得税3870；成品油2209；其他4813</t>
        </r>
      </text>
    </comment>
    <comment ref="F11" authorId="0">
      <text>
        <r>
          <rPr>
            <b/>
            <sz val="9"/>
            <color indexed="81"/>
            <rFont val="宋体"/>
            <family val="3"/>
            <charset val="134"/>
          </rPr>
          <t>5929市财力补助下级</t>
        </r>
      </text>
    </comment>
  </commentList>
</comments>
</file>

<file path=xl/comments2.xml><?xml version="1.0" encoding="utf-8"?>
<comments xmlns="http://schemas.openxmlformats.org/spreadsheetml/2006/main">
  <authors>
    <author>lduser1</author>
  </authors>
  <commentList>
    <comment ref="A26" authorId="0">
      <text>
        <r>
          <rPr>
            <sz val="9"/>
            <rFont val="宋体"/>
            <family val="3"/>
            <charset val="134"/>
          </rPr>
          <t>lduser1:
2012年科目名称改动</t>
        </r>
      </text>
    </comment>
  </commentList>
</comments>
</file>

<file path=xl/sharedStrings.xml><?xml version="1.0" encoding="utf-8"?>
<sst xmlns="http://schemas.openxmlformats.org/spreadsheetml/2006/main" count="324" uniqueCount="248">
  <si>
    <t>附件</t>
    <phoneticPr fontId="3" type="noConversion"/>
  </si>
  <si>
    <t>凌源市财政局</t>
    <phoneticPr fontId="3" type="noConversion"/>
  </si>
  <si>
    <t>目    录</t>
    <phoneticPr fontId="3" type="noConversion"/>
  </si>
  <si>
    <t>表一</t>
    <phoneticPr fontId="3" type="noConversion"/>
  </si>
  <si>
    <t>第1页</t>
    <phoneticPr fontId="3" type="noConversion"/>
  </si>
  <si>
    <t>表二</t>
    <phoneticPr fontId="3" type="noConversion"/>
  </si>
  <si>
    <t>第2页</t>
  </si>
  <si>
    <t>表三</t>
    <phoneticPr fontId="3" type="noConversion"/>
  </si>
  <si>
    <t>第4页</t>
    <phoneticPr fontId="3" type="noConversion"/>
  </si>
  <si>
    <t>表四</t>
    <phoneticPr fontId="3" type="noConversion"/>
  </si>
  <si>
    <t>表五</t>
    <phoneticPr fontId="3" type="noConversion"/>
  </si>
  <si>
    <t>表六</t>
    <phoneticPr fontId="3" type="noConversion"/>
  </si>
  <si>
    <t>表七</t>
    <phoneticPr fontId="3" type="noConversion"/>
  </si>
  <si>
    <t>表八</t>
    <phoneticPr fontId="3" type="noConversion"/>
  </si>
  <si>
    <t>表一</t>
    <phoneticPr fontId="3" type="noConversion"/>
  </si>
  <si>
    <r>
      <t xml:space="preserve">         </t>
    </r>
    <r>
      <rPr>
        <sz val="11"/>
        <rFont val="宋体"/>
        <family val="3"/>
        <charset val="134"/>
      </rPr>
      <t>单位：万元</t>
    </r>
  </si>
  <si>
    <t>预算科目</t>
  </si>
  <si>
    <t>年初预算</t>
    <phoneticPr fontId="3" type="noConversion"/>
  </si>
  <si>
    <t>调整额</t>
    <phoneticPr fontId="3" type="noConversion"/>
  </si>
  <si>
    <t>调整后预算</t>
    <phoneticPr fontId="3" type="noConversion"/>
  </si>
  <si>
    <t>一、一般公共预算收入合计</t>
  </si>
  <si>
    <t>一、一般公共预算支出合计</t>
  </si>
  <si>
    <t>二、上级财政转移性收入</t>
    <phoneticPr fontId="3" type="noConversion"/>
  </si>
  <si>
    <t>二、上解上级财政支出</t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</si>
  <si>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</si>
  <si>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</si>
  <si>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</si>
  <si>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</si>
  <si>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</si>
  <si>
    <t>三、补助下级支出</t>
  </si>
  <si>
    <t>三、下级上解收入</t>
    <phoneticPr fontId="3" type="noConversion"/>
  </si>
  <si>
    <t>　　1.返还性支出</t>
    <phoneticPr fontId="3" type="noConversion"/>
  </si>
  <si>
    <t>　　1.体制上解收入</t>
  </si>
  <si>
    <t>　　2.一般性转移支付支出</t>
    <phoneticPr fontId="3" type="noConversion"/>
  </si>
  <si>
    <t>　　2.专项上解收入</t>
  </si>
  <si>
    <t xml:space="preserve">    3.专项转移支付支出</t>
    <phoneticPr fontId="3" type="noConversion"/>
  </si>
  <si>
    <t>四、调入资金</t>
  </si>
  <si>
    <t>五、调入预算稳定调节基金</t>
    <phoneticPr fontId="3" type="noConversion"/>
  </si>
  <si>
    <t>六、新增债券转贷收入</t>
    <phoneticPr fontId="3" type="noConversion"/>
  </si>
  <si>
    <t>七、上年结余</t>
    <phoneticPr fontId="3" type="noConversion"/>
  </si>
  <si>
    <t>收入总计</t>
  </si>
  <si>
    <t>支出总计</t>
  </si>
  <si>
    <t>单位：万元</t>
  </si>
  <si>
    <t>预  算  科  目</t>
  </si>
  <si>
    <t>调整额度</t>
    <phoneticPr fontId="3" type="noConversion"/>
  </si>
  <si>
    <t>增幅（%）</t>
    <phoneticPr fontId="3" type="noConversion"/>
  </si>
  <si>
    <t>备注</t>
    <phoneticPr fontId="3" type="noConversion"/>
  </si>
  <si>
    <t>合    计</t>
  </si>
  <si>
    <t>一、税收收入</t>
  </si>
  <si>
    <t xml:space="preserve">    增值税</t>
  </si>
  <si>
    <t>　　企业所得税</t>
    <phoneticPr fontId="3" type="noConversion"/>
  </si>
  <si>
    <t>　　个人所得税</t>
    <phoneticPr fontId="3" type="noConversion"/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</si>
  <si>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</si>
  <si>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</si>
  <si>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</si>
  <si>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</si>
  <si>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</si>
  <si>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</si>
  <si>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</si>
  <si>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</si>
  <si>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</si>
  <si>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  <phoneticPr fontId="3" type="noConversion"/>
  </si>
  <si>
    <t>　　其他税收收入</t>
  </si>
  <si>
    <t>二、非税收入</t>
  </si>
  <si>
    <t>专项收入</t>
  </si>
  <si>
    <t>行政事业性收费收入</t>
  </si>
  <si>
    <t>罚没收入</t>
  </si>
  <si>
    <t>国有资本经营收入</t>
  </si>
  <si>
    <r>
      <t>国有资源(资产</t>
    </r>
    <r>
      <rPr>
        <sz val="11"/>
        <color indexed="8"/>
        <rFont val="宋体"/>
        <family val="3"/>
        <charset val="134"/>
      </rPr>
      <t>)有偿使用收入</t>
    </r>
  </si>
  <si>
    <t>捐赠收入</t>
  </si>
  <si>
    <t>政府住房基金收入</t>
  </si>
  <si>
    <t>其他收入</t>
  </si>
  <si>
    <t>表三</t>
    <phoneticPr fontId="3" type="noConversion"/>
  </si>
  <si>
    <t>单位：万元</t>
    <phoneticPr fontId="3" type="noConversion"/>
  </si>
  <si>
    <t>项目</t>
  </si>
  <si>
    <t>地方财力部分调整额</t>
    <phoneticPr fontId="3" type="noConversion"/>
  </si>
  <si>
    <t>备            注</t>
    <phoneticPr fontId="3" type="noConversion"/>
  </si>
  <si>
    <t>合计</t>
    <phoneticPr fontId="3" type="noConversion"/>
  </si>
  <si>
    <t>其中地方财力部分</t>
    <phoneticPr fontId="3" type="noConversion"/>
  </si>
  <si>
    <t>省提前告知专项性质转移支付</t>
    <phoneticPr fontId="3" type="noConversion"/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</si>
  <si>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</si>
  <si>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</si>
  <si>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</si>
  <si>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</si>
  <si>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</si>
  <si>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</si>
  <si>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</si>
  <si>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</si>
  <si>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</si>
  <si>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</si>
  <si>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</si>
  <si>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</si>
  <si>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</si>
  <si>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</si>
  <si>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</si>
  <si>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</si>
  <si>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</si>
  <si>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</si>
  <si>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</si>
  <si>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</si>
  <si>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</si>
  <si>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</si>
  <si>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二十三、债务还本支出</t>
  </si>
  <si>
    <t>二十四、债务付息支出</t>
  </si>
  <si>
    <t>二十五、债务发行费用支出</t>
  </si>
  <si>
    <t>二十六、其他支出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</si>
  <si>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</si>
  <si>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</si>
  <si>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</si>
  <si>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</si>
  <si>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</si>
  <si>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</si>
  <si>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</si>
  <si>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</si>
  <si>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</si>
  <si>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</si>
  <si>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</si>
  <si>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</si>
  <si>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</si>
  <si>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</si>
  <si>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</si>
  <si>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 xml:space="preserve"> 其中：城市公用事业附加收入</t>
    <phoneticPr fontId="3" type="noConversion"/>
  </si>
  <si>
    <t xml:space="preserve">      国有土地收益基金收入</t>
    <phoneticPr fontId="3" type="noConversion"/>
  </si>
  <si>
    <t xml:space="preserve">      农业土地开发资金收入</t>
  </si>
  <si>
    <t xml:space="preserve">      国有土地使用权出让收入</t>
  </si>
  <si>
    <t xml:space="preserve">      彩票公益金收入</t>
  </si>
  <si>
    <t xml:space="preserve">      城市基础设施配套费收入</t>
  </si>
  <si>
    <t xml:space="preserve">      污水处理费收入</t>
  </si>
  <si>
    <t xml:space="preserve">      彩票发行机构和彩票销售机构的业务费用</t>
    <phoneticPr fontId="3" type="noConversion"/>
  </si>
  <si>
    <t xml:space="preserve">      其他政府性基金收入</t>
  </si>
  <si>
    <t>上级财政补助收入</t>
  </si>
  <si>
    <t>调整部分</t>
    <phoneticPr fontId="3" type="noConversion"/>
  </si>
  <si>
    <t>其中本级安排</t>
    <phoneticPr fontId="3" type="noConversion"/>
  </si>
  <si>
    <t>提前告知专项转移支付</t>
    <phoneticPr fontId="3" type="noConversion"/>
  </si>
  <si>
    <t>一、社会保障和就业</t>
  </si>
  <si>
    <t xml:space="preserve">    基础设施建设和经济发展</t>
  </si>
  <si>
    <t>二、城乡社区事务</t>
  </si>
  <si>
    <t xml:space="preserve">  国有土地使用权出让收入安排的支出</t>
  </si>
  <si>
    <t xml:space="preserve">    征地和拆迁补偿支出</t>
  </si>
  <si>
    <t xml:space="preserve">    城市建设支出</t>
  </si>
  <si>
    <t xml:space="preserve">    其他国有土地使用权出让收入安排的支出</t>
  </si>
  <si>
    <t xml:space="preserve">  城市公用事业附加安排的支出</t>
  </si>
  <si>
    <t xml:space="preserve">    城市公共设施</t>
  </si>
  <si>
    <t xml:space="preserve">  国有土地收益基金支出</t>
  </si>
  <si>
    <t xml:space="preserve">  农业土地开发资金支出</t>
  </si>
  <si>
    <t xml:space="preserve">     城市基础设施配套费安排的支出</t>
  </si>
  <si>
    <t xml:space="preserve">    其他城市基础设施配套费安排的支出</t>
  </si>
  <si>
    <t xml:space="preserve">    污水处理费收入安排的支出</t>
    <phoneticPr fontId="3" type="noConversion"/>
  </si>
  <si>
    <t>三、资源勘探电力信息等事务</t>
  </si>
  <si>
    <t xml:space="preserve">  新型墙体材料专项基金支出</t>
  </si>
  <si>
    <t xml:space="preserve">    其他新型墙体材料专项基金支出</t>
  </si>
  <si>
    <t>四、其他支出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</si>
  <si>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</si>
  <si>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</si>
  <si>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</si>
  <si>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  <phoneticPr fontId="3" type="noConversion"/>
  </si>
  <si>
    <t xml:space="preserve">  彩票发行销售机构业务费安排的支出</t>
  </si>
  <si>
    <t xml:space="preserve">    彩票市场调控资金支出</t>
  </si>
  <si>
    <t xml:space="preserve">  其他政府性基金支出</t>
  </si>
  <si>
    <t>五、债务付息支出</t>
    <phoneticPr fontId="3" type="noConversion"/>
  </si>
  <si>
    <t>六、债务发行费用支出</t>
    <phoneticPr fontId="3" type="noConversion"/>
  </si>
  <si>
    <t>补助下级支出</t>
    <phoneticPr fontId="3" type="noConversion"/>
  </si>
  <si>
    <t>支出总计</t>
    <phoneticPr fontId="3" type="noConversion"/>
  </si>
  <si>
    <t>科目名称</t>
  </si>
  <si>
    <t>小计</t>
  </si>
  <si>
    <t>省本级</t>
  </si>
  <si>
    <t>地市级及以下</t>
  </si>
  <si>
    <t>一、利润收入</t>
  </si>
  <si>
    <t xml:space="preserve">    烟草企业利润收入</t>
  </si>
  <si>
    <t xml:space="preserve">    石油石化企业利润收入</t>
  </si>
  <si>
    <t xml:space="preserve">    其他国有资本经营预算企业利润收入</t>
    <phoneticPr fontId="3" type="noConversion"/>
  </si>
  <si>
    <t>二、股利、股息收入</t>
  </si>
  <si>
    <r>
      <t xml:space="preserve">          </t>
    </r>
    <r>
      <rPr>
        <sz val="11"/>
        <rFont val="宋体"/>
        <family val="3"/>
        <charset val="134"/>
      </rPr>
      <t>国有控股公司股利、股息收入</t>
    </r>
  </si>
  <si>
    <r>
      <t xml:space="preserve">          </t>
    </r>
    <r>
      <rPr>
        <sz val="11"/>
        <rFont val="宋体"/>
        <family val="3"/>
        <charset val="134"/>
      </rPr>
      <t>国有参股公司股利、股息收入</t>
    </r>
    <phoneticPr fontId="3" type="noConversion"/>
  </si>
  <si>
    <r>
      <t xml:space="preserve">          </t>
    </r>
    <r>
      <rPr>
        <sz val="11"/>
        <rFont val="宋体"/>
        <family val="3"/>
        <charset val="134"/>
      </rPr>
      <t>其他国有资本经营预算企业股利、股息收入</t>
    </r>
    <phoneticPr fontId="3" type="noConversion"/>
  </si>
  <si>
    <t>三、产权转让收入</t>
  </si>
  <si>
    <r>
      <t xml:space="preserve">          </t>
    </r>
    <r>
      <rPr>
        <sz val="11"/>
        <rFont val="宋体"/>
        <family val="3"/>
        <charset val="134"/>
      </rPr>
      <t>国有股权、股份转让收入</t>
    </r>
  </si>
  <si>
    <r>
      <t xml:space="preserve">          </t>
    </r>
    <r>
      <rPr>
        <sz val="11"/>
        <rFont val="宋体"/>
        <family val="3"/>
        <charset val="134"/>
      </rPr>
      <t>国有独资企业产权转让收入</t>
    </r>
  </si>
  <si>
    <r>
      <t xml:space="preserve">          </t>
    </r>
    <r>
      <rPr>
        <sz val="11"/>
        <rFont val="宋体"/>
        <family val="3"/>
        <charset val="134"/>
      </rPr>
      <t>其他国有资本经营预算企业产权转让收入</t>
    </r>
  </si>
  <si>
    <t>四、清算收入</t>
  </si>
  <si>
    <r>
      <t xml:space="preserve">         </t>
    </r>
    <r>
      <rPr>
        <sz val="11"/>
        <rFont val="宋体"/>
        <family val="3"/>
        <charset val="134"/>
      </rPr>
      <t>国有股权、股份清算收入</t>
    </r>
  </si>
  <si>
    <r>
      <t xml:space="preserve">         </t>
    </r>
    <r>
      <rPr>
        <sz val="11"/>
        <rFont val="宋体"/>
        <family val="3"/>
        <charset val="134"/>
      </rPr>
      <t>国有独资企业清算收入</t>
    </r>
  </si>
  <si>
    <r>
      <t xml:space="preserve">         </t>
    </r>
    <r>
      <rPr>
        <sz val="11"/>
        <rFont val="宋体"/>
        <family val="3"/>
        <charset val="134"/>
      </rPr>
      <t>其他国有资本经营预算企业清算收入</t>
    </r>
  </si>
  <si>
    <t>五、其他国有资本经营预算收入</t>
  </si>
  <si>
    <t>收入合计</t>
  </si>
  <si>
    <t>国有资本经营预算转移支付收入</t>
  </si>
  <si>
    <t>上年结转</t>
    <phoneticPr fontId="3" type="noConversion"/>
  </si>
  <si>
    <t>收入总计</t>
    <phoneticPr fontId="3" type="noConversion"/>
  </si>
  <si>
    <t>表八</t>
    <phoneticPr fontId="3" type="noConversion"/>
  </si>
  <si>
    <t>调整部分</t>
    <phoneticPr fontId="3" type="noConversion"/>
  </si>
  <si>
    <t>调整后预算</t>
    <phoneticPr fontId="3" type="noConversion"/>
  </si>
  <si>
    <t>合计</t>
  </si>
  <si>
    <t>资本性支出</t>
  </si>
  <si>
    <r>
      <t>费用性支出</t>
    </r>
    <r>
      <rPr>
        <b/>
        <sz val="11"/>
        <rFont val="Times New Roman"/>
        <family val="1"/>
      </rPr>
      <t xml:space="preserve"> </t>
    </r>
  </si>
  <si>
    <t>其他支出</t>
  </si>
  <si>
    <t>一、解决历史遗留问题及改革成本支出</t>
    <phoneticPr fontId="3" type="noConversion"/>
  </si>
  <si>
    <t xml:space="preserve">       厂办大集体改革支出</t>
    <phoneticPr fontId="3" type="noConversion"/>
  </si>
  <si>
    <t xml:space="preserve">       “三供一业”移交补助支出</t>
  </si>
  <si>
    <t xml:space="preserve">       国有企业办职教幼教补助支出</t>
  </si>
  <si>
    <t xml:space="preserve">       其他解决历史遗留问题及改革成本支出</t>
    <phoneticPr fontId="3" type="noConversion"/>
  </si>
  <si>
    <t>二、国有企业资本金注入</t>
    <phoneticPr fontId="3" type="noConversion"/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</si>
  <si>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</si>
  <si>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</si>
  <si>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</si>
  <si>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</si>
  <si>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>三、国有企业政策性补贴</t>
    <phoneticPr fontId="3" type="noConversion"/>
  </si>
  <si>
    <t xml:space="preserve">       国有企业政策性补贴</t>
    <phoneticPr fontId="3" type="noConversion"/>
  </si>
  <si>
    <t>四、金融国有资本经营预算支出</t>
    <phoneticPr fontId="3" type="noConversion"/>
  </si>
  <si>
    <t xml:space="preserve">       资本性支出</t>
  </si>
  <si>
    <t xml:space="preserve">       改革性支出</t>
  </si>
  <si>
    <t xml:space="preserve">       其他金融国有资本经营预算支出</t>
  </si>
  <si>
    <t>五、其他国有资本经营预算支出</t>
    <phoneticPr fontId="3" type="noConversion"/>
  </si>
  <si>
    <t xml:space="preserve">       其他国有资本经营预算支出</t>
  </si>
  <si>
    <t>支出合计</t>
  </si>
  <si>
    <t>国有资本经营预算转移支付支出</t>
  </si>
  <si>
    <t>——</t>
  </si>
  <si>
    <t>国有资本经营预算调出资金</t>
  </si>
  <si>
    <t>结转下年</t>
    <phoneticPr fontId="3" type="noConversion"/>
  </si>
  <si>
    <t>2020年凌源市财政预算调整情况表</t>
    <phoneticPr fontId="3" type="noConversion"/>
  </si>
  <si>
    <t>2020年一般公共预算收支平衡情况表……………………………………………………</t>
  </si>
  <si>
    <t>2020年一般公共预算收入调整情况表……………………………………………………</t>
  </si>
  <si>
    <t>2020年一般公共预算功能分类支出调整情况表……………………………………………………</t>
  </si>
  <si>
    <t>2020年一般公共预算经济分类支出调整情况表……………………………………………………</t>
  </si>
  <si>
    <t>2020年政府性基金收入调整情况表……………………………………………………</t>
  </si>
  <si>
    <t>2020年政府性基金支出调整情况表……………………………………………………</t>
  </si>
  <si>
    <t>2020年国有资本经营收入预算调整情况表……………………………………………………</t>
  </si>
  <si>
    <t>2020年国有资本经营支出预算调整情况表……………………………………………………</t>
  </si>
  <si>
    <t>凌源市2020年一般公共预算收支平衡情况表</t>
    <phoneticPr fontId="3" type="noConversion"/>
  </si>
  <si>
    <t>凌源市2020年一般公共预算收入调整情况表</t>
    <phoneticPr fontId="3" type="noConversion"/>
  </si>
  <si>
    <t>2019年完成数</t>
    <phoneticPr fontId="3" type="noConversion"/>
  </si>
  <si>
    <t>2020年预算数</t>
    <phoneticPr fontId="3" type="noConversion"/>
  </si>
  <si>
    <t>调整后预算比2019年增减数</t>
    <phoneticPr fontId="3" type="noConversion"/>
  </si>
  <si>
    <t>凌源市2020年一般公共预算功能分类支出调整情况表</t>
    <phoneticPr fontId="3" type="noConversion"/>
  </si>
  <si>
    <t>凌源市2020年一般公共预算经济分类支出调整情况表</t>
    <phoneticPr fontId="3" type="noConversion"/>
  </si>
  <si>
    <t>凌源市2020年国有资本经营收入预算调整情况表</t>
    <phoneticPr fontId="3" type="noConversion"/>
  </si>
  <si>
    <t>2020年预算数</t>
    <phoneticPr fontId="3" type="noConversion"/>
  </si>
  <si>
    <t>凌源市2020年国有资本经营支出预算调整情况表</t>
    <phoneticPr fontId="3" type="noConversion"/>
  </si>
  <si>
    <t>凌源市2020年政府性基金预算收入调整情况表</t>
    <phoneticPr fontId="3" type="noConversion"/>
  </si>
  <si>
    <t>2020年预算数</t>
    <phoneticPr fontId="3" type="noConversion"/>
  </si>
  <si>
    <t>调整后预算数</t>
    <phoneticPr fontId="3" type="noConversion"/>
  </si>
  <si>
    <t>凌源市2020年政府性基金预算支出调整情况表</t>
    <phoneticPr fontId="3" type="noConversion"/>
  </si>
  <si>
    <t>2020年年初预算</t>
    <phoneticPr fontId="3" type="noConversion"/>
  </si>
  <si>
    <t xml:space="preserve">    大中型水库移民后期扶持基金支出</t>
    <phoneticPr fontId="3" type="noConversion"/>
  </si>
  <si>
    <t>第6页</t>
    <phoneticPr fontId="3" type="noConversion"/>
  </si>
  <si>
    <t>第7页</t>
    <phoneticPr fontId="3" type="noConversion"/>
  </si>
  <si>
    <t>第9页</t>
    <phoneticPr fontId="3" type="noConversion"/>
  </si>
  <si>
    <t>第10页</t>
    <phoneticPr fontId="3" type="noConversion"/>
  </si>
  <si>
    <t>第11页</t>
    <phoneticPr fontId="3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</si>
</sst>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 "/>
    <numFmt numFmtId="178" formatCode="#,##0.0_ "/>
    <numFmt numFmtId="179" formatCode="* #,##0.00;* \-#,##0.00;* &quot;-&quot;??;@"/>
  </numFmts>
  <fonts count="33">
    <font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b/>
      <sz val="26"/>
      <name val="宋体"/>
      <family val="3"/>
      <charset val="134"/>
    </font>
    <font>
      <sz val="16"/>
      <name val="华文楷体"/>
      <family val="3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20"/>
      <name val="方正小标宋简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name val="方正报宋简体"/>
      <charset val="134"/>
    </font>
    <font>
      <b/>
      <sz val="11"/>
      <name val="黑体"/>
      <family val="3"/>
      <charset val="134"/>
    </font>
    <font>
      <b/>
      <sz val="9"/>
      <color indexed="81"/>
      <name val="宋体"/>
      <family val="3"/>
      <charset val="134"/>
    </font>
    <font>
      <sz val="10"/>
      <name val="Geneva"/>
      <family val="1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1"/>
      <name val="Geneva"/>
      <family val="2"/>
    </font>
    <font>
      <b/>
      <sz val="11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7" fillId="0" borderId="0"/>
    <xf numFmtId="0" fontId="3" fillId="0" borderId="0"/>
    <xf numFmtId="17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7" fontId="28" fillId="0" borderId="0"/>
    <xf numFmtId="0" fontId="29" fillId="0" borderId="0"/>
    <xf numFmtId="9" fontId="1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8" fillId="0" borderId="0"/>
    <xf numFmtId="0" fontId="19" fillId="0" borderId="0">
      <alignment vertical="center"/>
    </xf>
    <xf numFmtId="0" fontId="1" fillId="0" borderId="0"/>
    <xf numFmtId="0" fontId="11" fillId="0" borderId="0"/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31" fillId="0" borderId="0">
      <alignment vertical="center"/>
    </xf>
    <xf numFmtId="0" fontId="3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0" borderId="0"/>
    <xf numFmtId="41" fontId="1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31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0" fillId="0" borderId="0" xfId="1" applyNumberFormat="1" applyFont="1" applyFill="1" applyAlignment="1">
      <alignment horizontal="left" vertical="center"/>
    </xf>
    <xf numFmtId="176" fontId="0" fillId="0" borderId="0" xfId="1" applyNumberFormat="1" applyFont="1" applyFill="1" applyAlignment="1">
      <alignment horizontal="centerContinuous" vertical="center"/>
    </xf>
    <xf numFmtId="176" fontId="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right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176" fontId="11" fillId="2" borderId="1" xfId="1" applyNumberFormat="1" applyFont="1" applyFill="1" applyBorder="1" applyAlignment="1">
      <alignment vertical="center"/>
    </xf>
    <xf numFmtId="177" fontId="11" fillId="2" borderId="1" xfId="2" applyNumberFormat="1" applyFont="1" applyFill="1" applyBorder="1" applyAlignment="1">
      <alignment vertical="center"/>
    </xf>
    <xf numFmtId="176" fontId="11" fillId="2" borderId="1" xfId="1" applyNumberFormat="1" applyFont="1" applyFill="1" applyBorder="1" applyAlignment="1">
      <alignment vertical="center" wrapText="1"/>
    </xf>
    <xf numFmtId="177" fontId="14" fillId="2" borderId="1" xfId="0" applyNumberFormat="1" applyFont="1" applyFill="1" applyBorder="1" applyAlignment="1">
      <alignment vertical="center"/>
    </xf>
    <xf numFmtId="176" fontId="15" fillId="2" borderId="1" xfId="1" applyNumberFormat="1" applyFont="1" applyFill="1" applyBorder="1" applyAlignment="1">
      <alignment horizontal="center" vertical="center"/>
    </xf>
    <xf numFmtId="177" fontId="15" fillId="2" borderId="1" xfId="2" applyNumberFormat="1" applyFont="1" applyFill="1" applyBorder="1" applyAlignment="1">
      <alignment horizontal="right" vertical="center"/>
    </xf>
    <xf numFmtId="176" fontId="1" fillId="0" borderId="0" xfId="1" applyNumberFormat="1" applyFont="1"/>
    <xf numFmtId="176" fontId="8" fillId="0" borderId="0" xfId="1" applyNumberFormat="1" applyFont="1"/>
    <xf numFmtId="176" fontId="8" fillId="0" borderId="0" xfId="1" applyNumberFormat="1" applyFont="1" applyFill="1"/>
    <xf numFmtId="176" fontId="1" fillId="0" borderId="0" xfId="1" applyNumberFormat="1" applyFont="1" applyFill="1" applyAlignment="1">
      <alignment horizontal="left"/>
    </xf>
    <xf numFmtId="176" fontId="11" fillId="0" borderId="2" xfId="1" applyNumberFormat="1" applyFont="1" applyFill="1" applyBorder="1" applyAlignment="1">
      <alignment horizontal="right" vertical="center"/>
    </xf>
    <xf numFmtId="176" fontId="12" fillId="0" borderId="3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Alignment="1">
      <alignment vertical="center" wrapText="1"/>
    </xf>
    <xf numFmtId="0" fontId="15" fillId="0" borderId="1" xfId="3" applyFont="1" applyBorder="1" applyAlignment="1">
      <alignment horizontal="center" vertical="center"/>
    </xf>
    <xf numFmtId="177" fontId="12" fillId="0" borderId="1" xfId="1" applyNumberFormat="1" applyFont="1" applyBorder="1" applyAlignment="1">
      <alignment horizontal="right" vertical="center"/>
    </xf>
    <xf numFmtId="178" fontId="12" fillId="0" borderId="1" xfId="1" applyNumberFormat="1" applyFont="1" applyBorder="1" applyAlignment="1">
      <alignment horizontal="right" vertical="center"/>
    </xf>
    <xf numFmtId="176" fontId="18" fillId="0" borderId="1" xfId="1" applyNumberFormat="1" applyFont="1" applyFill="1" applyBorder="1" applyAlignment="1">
      <alignment vertical="center"/>
    </xf>
    <xf numFmtId="176" fontId="18" fillId="0" borderId="0" xfId="1" applyNumberFormat="1" applyFont="1" applyFill="1" applyAlignment="1">
      <alignment vertical="center"/>
    </xf>
    <xf numFmtId="0" fontId="11" fillId="0" borderId="1" xfId="3" applyFont="1" applyBorder="1" applyAlignment="1">
      <alignment horizontal="left" vertical="center"/>
    </xf>
    <xf numFmtId="177" fontId="11" fillId="0" borderId="1" xfId="1" applyNumberFormat="1" applyFont="1" applyBorder="1" applyAlignment="1">
      <alignment horizontal="right" vertical="center"/>
    </xf>
    <xf numFmtId="178" fontId="11" fillId="0" borderId="1" xfId="1" applyNumberFormat="1" applyFont="1" applyBorder="1" applyAlignment="1">
      <alignment horizontal="right" vertical="center"/>
    </xf>
    <xf numFmtId="176" fontId="11" fillId="0" borderId="1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49" fontId="11" fillId="0" borderId="1" xfId="3" applyNumberFormat="1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left" vertical="center" wrapText="1"/>
    </xf>
    <xf numFmtId="176" fontId="11" fillId="0" borderId="1" xfId="1" applyNumberFormat="1" applyFont="1" applyFill="1" applyBorder="1"/>
    <xf numFmtId="176" fontId="11" fillId="0" borderId="0" xfId="1" applyNumberFormat="1" applyFont="1" applyFill="1"/>
    <xf numFmtId="49" fontId="11" fillId="0" borderId="1" xfId="3" applyNumberFormat="1" applyFont="1" applyBorder="1" applyAlignment="1">
      <alignment horizontal="left" vertical="center" indent="1"/>
    </xf>
    <xf numFmtId="0" fontId="0" fillId="0" borderId="1" xfId="0" applyFont="1" applyFill="1" applyBorder="1"/>
    <xf numFmtId="0" fontId="0" fillId="0" borderId="0" xfId="0" applyFont="1" applyFill="1"/>
    <xf numFmtId="49" fontId="11" fillId="0" borderId="1" xfId="3" applyNumberFormat="1" applyFont="1" applyBorder="1" applyAlignment="1">
      <alignment horizontal="left" vertical="center" wrapText="1"/>
    </xf>
    <xf numFmtId="0" fontId="1" fillId="0" borderId="0" xfId="4" applyFont="1"/>
    <xf numFmtId="0" fontId="3" fillId="0" borderId="0" xfId="4"/>
    <xf numFmtId="0" fontId="1" fillId="0" borderId="0" xfId="4" applyFont="1" applyAlignment="1">
      <alignment horizontal="right" vertical="center"/>
    </xf>
    <xf numFmtId="176" fontId="12" fillId="0" borderId="3" xfId="1" applyNumberFormat="1" applyFont="1" applyFill="1" applyBorder="1" applyAlignment="1">
      <alignment horizontal="center" vertical="center" wrapText="1"/>
    </xf>
    <xf numFmtId="0" fontId="22" fillId="0" borderId="0" xfId="4" applyFont="1"/>
    <xf numFmtId="176" fontId="12" fillId="0" borderId="1" xfId="1" applyNumberFormat="1" applyFont="1" applyFill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/>
    </xf>
    <xf numFmtId="0" fontId="21" fillId="0" borderId="1" xfId="4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4" applyFont="1"/>
    <xf numFmtId="0" fontId="1" fillId="0" borderId="0" xfId="6" applyFill="1"/>
    <xf numFmtId="0" fontId="1" fillId="0" borderId="0" xfId="6" applyFill="1" applyAlignment="1">
      <alignment vertical="center"/>
    </xf>
    <xf numFmtId="14" fontId="24" fillId="0" borderId="0" xfId="6" applyNumberFormat="1" applyFont="1" applyFill="1" applyAlignment="1">
      <alignment horizontal="left"/>
    </xf>
    <xf numFmtId="0" fontId="11" fillId="0" borderId="0" xfId="6" applyFont="1" applyFill="1" applyAlignment="1">
      <alignment horizontal="right"/>
    </xf>
    <xf numFmtId="177" fontId="15" fillId="0" borderId="1" xfId="2" applyNumberFormat="1" applyFont="1" applyFill="1" applyBorder="1" applyAlignment="1">
      <alignment vertical="center"/>
    </xf>
    <xf numFmtId="0" fontId="25" fillId="0" borderId="0" xfId="3" applyFont="1"/>
    <xf numFmtId="3" fontId="11" fillId="0" borderId="1" xfId="6" applyNumberFormat="1" applyFont="1" applyFill="1" applyBorder="1" applyAlignment="1" applyProtection="1">
      <alignment vertical="center"/>
    </xf>
    <xf numFmtId="3" fontId="11" fillId="0" borderId="1" xfId="6" applyNumberFormat="1" applyFont="1" applyFill="1" applyBorder="1" applyAlignment="1" applyProtection="1">
      <alignment horizontal="right" vertical="center"/>
    </xf>
    <xf numFmtId="0" fontId="17" fillId="0" borderId="0" xfId="3"/>
    <xf numFmtId="0" fontId="8" fillId="0" borderId="0" xfId="3" applyFont="1"/>
    <xf numFmtId="0" fontId="17" fillId="0" borderId="0" xfId="3" applyFill="1"/>
    <xf numFmtId="3" fontId="11" fillId="0" borderId="1" xfId="7" applyNumberFormat="1" applyFont="1" applyFill="1" applyBorder="1" applyAlignment="1" applyProtection="1">
      <alignment vertical="center"/>
    </xf>
    <xf numFmtId="49" fontId="18" fillId="0" borderId="1" xfId="3" applyNumberFormat="1" applyFont="1" applyBorder="1" applyAlignment="1">
      <alignment horizontal="left" vertical="center"/>
    </xf>
    <xf numFmtId="3" fontId="12" fillId="0" borderId="1" xfId="6" applyNumberFormat="1" applyFont="1" applyFill="1" applyBorder="1" applyAlignment="1" applyProtection="1">
      <alignment horizontal="right" vertical="center"/>
    </xf>
    <xf numFmtId="3" fontId="12" fillId="0" borderId="1" xfId="6" applyNumberFormat="1" applyFont="1" applyFill="1" applyBorder="1" applyAlignment="1" applyProtection="1">
      <alignment horizontal="center" vertical="center"/>
    </xf>
    <xf numFmtId="0" fontId="1" fillId="0" borderId="0" xfId="8">
      <alignment vertical="center"/>
    </xf>
    <xf numFmtId="0" fontId="1" fillId="0" borderId="0" xfId="8" applyFill="1">
      <alignment vertical="center"/>
    </xf>
    <xf numFmtId="0" fontId="1" fillId="0" borderId="0" xfId="8" applyFill="1" applyAlignment="1">
      <alignment horizontal="center" vertical="center"/>
    </xf>
    <xf numFmtId="0" fontId="11" fillId="0" borderId="2" xfId="8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 wrapText="1"/>
    </xf>
    <xf numFmtId="49" fontId="11" fillId="0" borderId="3" xfId="6" applyNumberFormat="1" applyFont="1" applyFill="1" applyBorder="1" applyAlignment="1" applyProtection="1">
      <alignment horizontal="center" vertical="center" wrapText="1"/>
    </xf>
    <xf numFmtId="0" fontId="18" fillId="0" borderId="0" xfId="3" applyFont="1" applyFill="1" applyBorder="1"/>
    <xf numFmtId="0" fontId="11" fillId="0" borderId="8" xfId="6" applyNumberFormat="1" applyFont="1" applyFill="1" applyBorder="1" applyAlignment="1" applyProtection="1">
      <alignment horizontal="left" vertical="center" indent="1"/>
    </xf>
    <xf numFmtId="0" fontId="26" fillId="0" borderId="0" xfId="3" applyFont="1" applyFill="1"/>
    <xf numFmtId="0" fontId="11" fillId="0" borderId="8" xfId="6" applyNumberFormat="1" applyFont="1" applyFill="1" applyBorder="1" applyAlignment="1" applyProtection="1">
      <alignment horizontal="left" vertical="center" wrapText="1" indent="1"/>
    </xf>
    <xf numFmtId="0" fontId="11" fillId="0" borderId="1" xfId="6" applyNumberFormat="1" applyFont="1" applyFill="1" applyBorder="1" applyAlignment="1" applyProtection="1">
      <alignment horizontal="left" vertical="center" wrapText="1" indent="1"/>
    </xf>
    <xf numFmtId="0" fontId="11" fillId="0" borderId="1" xfId="6" applyNumberFormat="1" applyFont="1" applyFill="1" applyBorder="1" applyAlignment="1" applyProtection="1">
      <alignment horizontal="left" vertical="center" indent="1"/>
    </xf>
    <xf numFmtId="0" fontId="1" fillId="0" borderId="1" xfId="8" applyBorder="1">
      <alignment vertical="center"/>
    </xf>
    <xf numFmtId="3" fontId="21" fillId="0" borderId="1" xfId="8" applyNumberFormat="1" applyFont="1" applyBorder="1">
      <alignment vertical="center"/>
    </xf>
    <xf numFmtId="0" fontId="1" fillId="0" borderId="0" xfId="0" applyFont="1"/>
    <xf numFmtId="0" fontId="23" fillId="0" borderId="0" xfId="8" applyFont="1" applyFill="1" applyAlignment="1">
      <alignment vertical="center"/>
    </xf>
    <xf numFmtId="0" fontId="1" fillId="0" borderId="0" xfId="9" applyFont="1"/>
    <xf numFmtId="0" fontId="1" fillId="0" borderId="0" xfId="9" applyFont="1" applyAlignment="1">
      <alignment horizontal="right" vertical="center"/>
    </xf>
    <xf numFmtId="0" fontId="11" fillId="0" borderId="0" xfId="0" applyFont="1"/>
    <xf numFmtId="0" fontId="12" fillId="0" borderId="1" xfId="9" applyFont="1" applyBorder="1" applyAlignment="1">
      <alignment horizontal="center" vertical="center"/>
    </xf>
    <xf numFmtId="0" fontId="11" fillId="0" borderId="1" xfId="9" applyFont="1" applyBorder="1" applyAlignment="1">
      <alignment vertical="center"/>
    </xf>
    <xf numFmtId="0" fontId="11" fillId="0" borderId="1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0" fontId="12" fillId="0" borderId="1" xfId="9" applyFont="1" applyBorder="1" applyAlignment="1">
      <alignment vertical="center"/>
    </xf>
    <xf numFmtId="0" fontId="12" fillId="0" borderId="0" xfId="0" applyFont="1"/>
    <xf numFmtId="0" fontId="27" fillId="0" borderId="1" xfId="9" applyFont="1" applyBorder="1" applyAlignment="1">
      <alignment vertical="center"/>
    </xf>
    <xf numFmtId="0" fontId="12" fillId="0" borderId="1" xfId="0" applyFont="1" applyBorder="1"/>
    <xf numFmtId="0" fontId="1" fillId="0" borderId="0" xfId="8" applyFont="1" applyAlignment="1">
      <alignment vertical="center" wrapText="1"/>
    </xf>
    <xf numFmtId="0" fontId="1" fillId="0" borderId="0" xfId="8" applyAlignment="1">
      <alignment vertical="center"/>
    </xf>
    <xf numFmtId="0" fontId="1" fillId="0" borderId="0" xfId="8" applyFill="1" applyAlignment="1">
      <alignment vertical="center" wrapText="1"/>
    </xf>
    <xf numFmtId="0" fontId="1" fillId="0" borderId="0" xfId="8" applyFill="1" applyAlignment="1">
      <alignment vertical="center"/>
    </xf>
    <xf numFmtId="0" fontId="11" fillId="0" borderId="0" xfId="8" applyFont="1" applyFill="1" applyBorder="1" applyAlignment="1">
      <alignment horizontal="right" vertical="center"/>
    </xf>
    <xf numFmtId="0" fontId="11" fillId="0" borderId="0" xfId="8" applyFont="1" applyFill="1">
      <alignment vertical="center"/>
    </xf>
    <xf numFmtId="0" fontId="12" fillId="0" borderId="1" xfId="9" applyFont="1" applyBorder="1" applyAlignment="1">
      <alignment horizontal="center" vertical="center" wrapText="1"/>
    </xf>
    <xf numFmtId="0" fontId="11" fillId="0" borderId="1" xfId="9" applyFont="1" applyBorder="1" applyAlignment="1">
      <alignment vertical="center" wrapText="1"/>
    </xf>
    <xf numFmtId="0" fontId="11" fillId="0" borderId="1" xfId="3" applyFont="1" applyFill="1" applyBorder="1" applyAlignment="1">
      <alignment vertical="center"/>
    </xf>
    <xf numFmtId="0" fontId="11" fillId="0" borderId="0" xfId="3" applyFont="1" applyFill="1"/>
    <xf numFmtId="0" fontId="11" fillId="0" borderId="1" xfId="9" applyFont="1" applyBorder="1" applyAlignment="1">
      <alignment horizontal="left" vertical="center" wrapText="1"/>
    </xf>
    <xf numFmtId="0" fontId="12" fillId="0" borderId="1" xfId="3" applyFont="1" applyFill="1" applyBorder="1" applyAlignment="1">
      <alignment vertical="center"/>
    </xf>
    <xf numFmtId="0" fontId="12" fillId="0" borderId="0" xfId="3" applyFont="1" applyFill="1"/>
    <xf numFmtId="0" fontId="12" fillId="0" borderId="1" xfId="8" applyFont="1" applyBorder="1">
      <alignment vertical="center"/>
    </xf>
    <xf numFmtId="0" fontId="12" fillId="0" borderId="0" xfId="8" applyFont="1">
      <alignment vertical="center"/>
    </xf>
    <xf numFmtId="0" fontId="1" fillId="0" borderId="0" xfId="8" applyAlignment="1">
      <alignment vertical="center" wrapText="1"/>
    </xf>
    <xf numFmtId="0" fontId="12" fillId="0" borderId="1" xfId="9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176" fontId="9" fillId="0" borderId="0" xfId="5" applyNumberFormat="1" applyFont="1" applyFill="1" applyBorder="1" applyAlignment="1">
      <alignment horizontal="center" vertical="center"/>
    </xf>
    <xf numFmtId="0" fontId="21" fillId="2" borderId="3" xfId="4" applyFont="1" applyFill="1" applyBorder="1" applyAlignment="1">
      <alignment horizontal="center" vertical="center"/>
    </xf>
    <xf numFmtId="0" fontId="21" fillId="2" borderId="4" xfId="4" applyFont="1" applyFill="1" applyBorder="1" applyAlignment="1">
      <alignment horizontal="center" vertical="center"/>
    </xf>
    <xf numFmtId="176" fontId="12" fillId="0" borderId="5" xfId="1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 wrapText="1"/>
    </xf>
    <xf numFmtId="176" fontId="12" fillId="0" borderId="4" xfId="1" applyNumberFormat="1" applyFont="1" applyFill="1" applyBorder="1" applyAlignment="1">
      <alignment horizontal="center" vertical="center" wrapText="1"/>
    </xf>
    <xf numFmtId="176" fontId="12" fillId="0" borderId="7" xfId="1" applyNumberFormat="1" applyFont="1" applyFill="1" applyBorder="1" applyAlignment="1">
      <alignment horizontal="center" vertical="center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/>
    </xf>
    <xf numFmtId="0" fontId="23" fillId="0" borderId="0" xfId="6" applyFont="1" applyFill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center" vertical="center"/>
    </xf>
    <xf numFmtId="176" fontId="11" fillId="0" borderId="4" xfId="1" applyNumberFormat="1" applyFont="1" applyFill="1" applyBorder="1" applyAlignment="1">
      <alignment horizontal="center" vertical="center"/>
    </xf>
    <xf numFmtId="0" fontId="23" fillId="0" borderId="0" xfId="8" applyFont="1" applyFill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center"/>
    </xf>
    <xf numFmtId="176" fontId="11" fillId="0" borderId="6" xfId="1" applyNumberFormat="1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0" fontId="9" fillId="0" borderId="0" xfId="8" applyFont="1" applyFill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 wrapText="1"/>
    </xf>
  </cellXfs>
  <cellStyles count="41">
    <cellStyle name="no dec" xfId="10"/>
    <cellStyle name="Normal_APR" xfId="11"/>
    <cellStyle name="百分比 2" xfId="12"/>
    <cellStyle name="差_2018年预算草案" xfId="13"/>
    <cellStyle name="差_Book1" xfId="14"/>
    <cellStyle name="常规" xfId="0" builtinId="0"/>
    <cellStyle name="常规 10" xfId="4"/>
    <cellStyle name="常规 11" xfId="15"/>
    <cellStyle name="常规 2" xfId="6"/>
    <cellStyle name="常规 2 2" xfId="16"/>
    <cellStyle name="常规 2 3" xfId="17"/>
    <cellStyle name="常规 2_2018年政府债务限额情况表" xfId="18"/>
    <cellStyle name="常规 3" xfId="19"/>
    <cellStyle name="常规 3 2" xfId="9"/>
    <cellStyle name="常规 3 3" xfId="20"/>
    <cellStyle name="常规 3_2018年政府债务限额情况表" xfId="21"/>
    <cellStyle name="常规 4" xfId="22"/>
    <cellStyle name="常规 5" xfId="7"/>
    <cellStyle name="常规 5 2" xfId="23"/>
    <cellStyle name="常规 5_2015年预算调整（人大）" xfId="24"/>
    <cellStyle name="常规 6" xfId="25"/>
    <cellStyle name="常规 7" xfId="26"/>
    <cellStyle name="常规 8" xfId="27"/>
    <cellStyle name="常规 9" xfId="28"/>
    <cellStyle name="常规_2007年预算草案(人大)" xfId="8"/>
    <cellStyle name="常规_2012年报人代会20张表-表样" xfId="3"/>
    <cellStyle name="常规_省本级2004年快报及2005年预算（平衡部分）" xfId="2"/>
    <cellStyle name="好 2" xfId="29"/>
    <cellStyle name="好 3" xfId="30"/>
    <cellStyle name="好_2015年预算调整（人大）" xfId="31"/>
    <cellStyle name="好_2018报预算调增表定稿" xfId="32"/>
    <cellStyle name="好_2018年预算草案" xfId="33"/>
    <cellStyle name="好_2018年政府债务限额情况表" xfId="34"/>
    <cellStyle name="好_Book1" xfId="35"/>
    <cellStyle name="普通_97-917" xfId="36"/>
    <cellStyle name="千分位[0]_laroux" xfId="37"/>
    <cellStyle name="千分位_97-917" xfId="38"/>
    <cellStyle name="千位[0]_1" xfId="39"/>
    <cellStyle name="千位_1" xfId="40"/>
    <cellStyle name="千位分隔" xfId="1" builtinId="3"/>
    <cellStyle name="千位分隔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9"/>
  <sheetViews>
    <sheetView tabSelected="1" zoomScaleNormal="100" workbookViewId="0">
      <selection activeCell="A17" sqref="A17"/>
    </sheetView>
  </sheetViews>
  <sheetFormatPr defaultRowHeight="14.25"/>
  <cols>
    <col min="1" max="1" width="120.75" customWidth="1"/>
  </cols>
  <sheetData>
    <row r="4" spans="1:1" ht="18.75">
      <c r="A4" s="1" t="s">
        <v>0</v>
      </c>
    </row>
    <row r="5" spans="1:1" ht="91.5" customHeight="1">
      <c r="A5" s="2" t="s">
        <v>218</v>
      </c>
    </row>
    <row r="7" spans="1:1" ht="103.5" customHeight="1"/>
    <row r="8" spans="1:1" ht="21.75">
      <c r="A8" s="3" t="s">
        <v>1</v>
      </c>
    </row>
    <row r="9" spans="1:1" ht="21.75">
      <c r="A9" s="4">
        <v>44175</v>
      </c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Y30"/>
  <sheetViews>
    <sheetView showZeros="0" tabSelected="1" zoomScaleNormal="100" workbookViewId="0">
      <pane xSplit="2" ySplit="6" topLeftCell="C16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RowHeight="14.25"/>
  <cols>
    <col min="1" max="1" width="40.625" style="121" customWidth="1"/>
    <col min="2" max="2" width="7.375" style="78" bestFit="1" customWidth="1"/>
    <col min="3" max="3" width="8.125" style="78" bestFit="1" customWidth="1"/>
    <col min="4" max="4" width="8.25" style="78" customWidth="1"/>
    <col min="5" max="5" width="8.125" style="78" bestFit="1" customWidth="1"/>
    <col min="6" max="6" width="7.125" style="78" customWidth="1"/>
    <col min="7" max="7" width="8.125" style="78" bestFit="1" customWidth="1"/>
    <col min="8" max="8" width="7.875" style="78" customWidth="1"/>
    <col min="9" max="9" width="8.125" style="78" bestFit="1" customWidth="1"/>
    <col min="10" max="10" width="7.75" style="78" customWidth="1"/>
    <col min="11" max="11" width="9.125" style="107" bestFit="1" customWidth="1"/>
    <col min="12" max="12" width="9.125" style="78" bestFit="1" customWidth="1"/>
    <col min="13" max="13" width="8.25" style="78" customWidth="1"/>
    <col min="14" max="14" width="6.875" style="78" customWidth="1"/>
    <col min="15" max="15" width="9" style="78"/>
    <col min="16" max="16" width="8.375" style="78" customWidth="1"/>
    <col min="17" max="17" width="9" style="78"/>
    <col min="18" max="18" width="8.125" style="78" customWidth="1"/>
    <col min="19" max="19" width="9" style="78"/>
    <col min="20" max="20" width="7.875" style="78" customWidth="1"/>
    <col min="21" max="233" width="9" style="78"/>
  </cols>
  <sheetData>
    <row r="1" spans="1:233">
      <c r="A1" s="106" t="s">
        <v>188</v>
      </c>
    </row>
    <row r="2" spans="1:233" ht="27">
      <c r="A2" s="147" t="s">
        <v>236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</row>
    <row r="3" spans="1:233">
      <c r="A3" s="108"/>
      <c r="B3" s="80"/>
      <c r="C3" s="80"/>
      <c r="D3" s="80"/>
      <c r="E3" s="80"/>
      <c r="F3" s="79"/>
      <c r="G3" s="79"/>
      <c r="H3" s="79"/>
      <c r="I3" s="79"/>
      <c r="J3" s="79"/>
      <c r="K3" s="109"/>
      <c r="L3" s="79"/>
      <c r="M3" s="79"/>
      <c r="N3" s="79"/>
      <c r="O3" s="79"/>
      <c r="P3" s="79"/>
      <c r="Q3" s="79"/>
      <c r="R3" s="79"/>
      <c r="S3" s="79"/>
      <c r="T3" s="110" t="s">
        <v>42</v>
      </c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</row>
    <row r="4" spans="1:233" s="97" customFormat="1" ht="16.5" customHeight="1">
      <c r="A4" s="149" t="s">
        <v>163</v>
      </c>
      <c r="B4" s="148" t="s">
        <v>235</v>
      </c>
      <c r="C4" s="148"/>
      <c r="D4" s="148"/>
      <c r="E4" s="148"/>
      <c r="F4" s="148"/>
      <c r="G4" s="148"/>
      <c r="H4" s="148"/>
      <c r="I4" s="148"/>
      <c r="J4" s="148"/>
      <c r="K4" s="148" t="s">
        <v>189</v>
      </c>
      <c r="L4" s="148" t="s">
        <v>190</v>
      </c>
      <c r="M4" s="148"/>
      <c r="N4" s="148"/>
      <c r="O4" s="148"/>
      <c r="P4" s="148"/>
      <c r="Q4" s="148"/>
      <c r="R4" s="148"/>
      <c r="S4" s="148"/>
      <c r="T4" s="148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</row>
    <row r="5" spans="1:233" s="97" customFormat="1" ht="16.5" customHeight="1">
      <c r="A5" s="149"/>
      <c r="B5" s="148" t="s">
        <v>191</v>
      </c>
      <c r="C5" s="148" t="s">
        <v>164</v>
      </c>
      <c r="D5" s="148"/>
      <c r="E5" s="149" t="s">
        <v>192</v>
      </c>
      <c r="F5" s="149"/>
      <c r="G5" s="149" t="s">
        <v>193</v>
      </c>
      <c r="H5" s="149"/>
      <c r="I5" s="148" t="s">
        <v>194</v>
      </c>
      <c r="J5" s="148"/>
      <c r="K5" s="148"/>
      <c r="L5" s="148" t="s">
        <v>191</v>
      </c>
      <c r="M5" s="148" t="s">
        <v>164</v>
      </c>
      <c r="N5" s="148"/>
      <c r="O5" s="149" t="s">
        <v>192</v>
      </c>
      <c r="P5" s="149"/>
      <c r="Q5" s="149" t="s">
        <v>193</v>
      </c>
      <c r="R5" s="149"/>
      <c r="S5" s="148" t="s">
        <v>194</v>
      </c>
      <c r="T5" s="148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</row>
    <row r="6" spans="1:233" s="97" customFormat="1" ht="27">
      <c r="A6" s="149"/>
      <c r="B6" s="148"/>
      <c r="C6" s="112" t="s">
        <v>165</v>
      </c>
      <c r="D6" s="112" t="s">
        <v>166</v>
      </c>
      <c r="E6" s="112" t="s">
        <v>165</v>
      </c>
      <c r="F6" s="112" t="s">
        <v>166</v>
      </c>
      <c r="G6" s="112" t="s">
        <v>165</v>
      </c>
      <c r="H6" s="112" t="s">
        <v>166</v>
      </c>
      <c r="I6" s="112" t="s">
        <v>165</v>
      </c>
      <c r="J6" s="112" t="s">
        <v>166</v>
      </c>
      <c r="K6" s="148"/>
      <c r="L6" s="148"/>
      <c r="M6" s="112" t="s">
        <v>165</v>
      </c>
      <c r="N6" s="112" t="s">
        <v>166</v>
      </c>
      <c r="O6" s="112" t="s">
        <v>165</v>
      </c>
      <c r="P6" s="112" t="s">
        <v>166</v>
      </c>
      <c r="Q6" s="112" t="s">
        <v>165</v>
      </c>
      <c r="R6" s="112" t="s">
        <v>166</v>
      </c>
      <c r="S6" s="112" t="s">
        <v>165</v>
      </c>
      <c r="T6" s="112" t="s">
        <v>166</v>
      </c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</row>
    <row r="7" spans="1:233" s="97" customFormat="1" ht="26.25" customHeight="1">
      <c r="A7" s="113" t="s">
        <v>195</v>
      </c>
      <c r="B7" s="99">
        <f t="shared" ref="B7:G7" si="0">SUM(B8:B11)</f>
        <v>5704</v>
      </c>
      <c r="C7" s="99">
        <f t="shared" si="0"/>
        <v>0</v>
      </c>
      <c r="D7" s="99">
        <f t="shared" si="0"/>
        <v>5704</v>
      </c>
      <c r="E7" s="99">
        <f t="shared" si="0"/>
        <v>0</v>
      </c>
      <c r="F7" s="99">
        <f t="shared" si="0"/>
        <v>0</v>
      </c>
      <c r="G7" s="99">
        <f t="shared" si="0"/>
        <v>0</v>
      </c>
      <c r="H7" s="99">
        <f>SUM(H8:H11)</f>
        <v>5704</v>
      </c>
      <c r="I7" s="99">
        <f t="shared" ref="I7:T7" si="1">SUM(I8:I11)</f>
        <v>0</v>
      </c>
      <c r="J7" s="99">
        <f t="shared" si="1"/>
        <v>0</v>
      </c>
      <c r="K7" s="99">
        <f t="shared" si="1"/>
        <v>-5679</v>
      </c>
      <c r="L7" s="99">
        <f t="shared" si="1"/>
        <v>25</v>
      </c>
      <c r="M7" s="99">
        <f t="shared" si="1"/>
        <v>0</v>
      </c>
      <c r="N7" s="99">
        <f t="shared" si="1"/>
        <v>25</v>
      </c>
      <c r="O7" s="99">
        <f t="shared" si="1"/>
        <v>0</v>
      </c>
      <c r="P7" s="99">
        <f t="shared" si="1"/>
        <v>0</v>
      </c>
      <c r="Q7" s="99">
        <f t="shared" si="1"/>
        <v>0</v>
      </c>
      <c r="R7" s="99">
        <f t="shared" si="1"/>
        <v>25</v>
      </c>
      <c r="S7" s="99">
        <f t="shared" si="1"/>
        <v>0</v>
      </c>
      <c r="T7" s="99">
        <f t="shared" si="1"/>
        <v>0</v>
      </c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</row>
    <row r="8" spans="1:233" s="97" customFormat="1" ht="26.25" customHeight="1">
      <c r="A8" s="113" t="s">
        <v>196</v>
      </c>
      <c r="B8" s="99">
        <f>C8+D8</f>
        <v>5704</v>
      </c>
      <c r="C8" s="99"/>
      <c r="D8" s="99">
        <f>F8+H8+J8</f>
        <v>5704</v>
      </c>
      <c r="E8" s="99"/>
      <c r="F8" s="99"/>
      <c r="G8" s="99"/>
      <c r="H8" s="99">
        <v>5704</v>
      </c>
      <c r="I8" s="99"/>
      <c r="J8" s="99"/>
      <c r="K8" s="114">
        <f t="shared" ref="K8:K26" si="2">L8-B8</f>
        <v>-5704</v>
      </c>
      <c r="L8" s="99">
        <f t="shared" ref="L8:L28" si="3">SUM(M8:N8)</f>
        <v>0</v>
      </c>
      <c r="M8" s="99">
        <f t="shared" ref="M8:N28" si="4">SUM(O8,Q8,S8)</f>
        <v>0</v>
      </c>
      <c r="N8" s="99">
        <f t="shared" si="4"/>
        <v>0</v>
      </c>
      <c r="O8" s="99"/>
      <c r="P8" s="99"/>
      <c r="Q8" s="99"/>
      <c r="R8" s="99"/>
      <c r="S8" s="99"/>
      <c r="T8" s="99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</row>
    <row r="9" spans="1:233" s="97" customFormat="1" ht="26.25" customHeight="1">
      <c r="A9" s="113" t="s">
        <v>197</v>
      </c>
      <c r="B9" s="99">
        <f t="shared" ref="B9:B27" si="5">C9+D9</f>
        <v>0</v>
      </c>
      <c r="C9" s="99"/>
      <c r="D9" s="99">
        <f t="shared" ref="D9:D24" si="6">F9+H9+J9</f>
        <v>0</v>
      </c>
      <c r="E9" s="99"/>
      <c r="F9" s="99"/>
      <c r="G9" s="99"/>
      <c r="H9" s="99"/>
      <c r="I9" s="99"/>
      <c r="J9" s="99"/>
      <c r="K9" s="114">
        <f t="shared" si="2"/>
        <v>0</v>
      </c>
      <c r="L9" s="99">
        <f t="shared" si="3"/>
        <v>0</v>
      </c>
      <c r="M9" s="99">
        <f t="shared" si="4"/>
        <v>0</v>
      </c>
      <c r="N9" s="99">
        <f t="shared" si="4"/>
        <v>0</v>
      </c>
      <c r="O9" s="99"/>
      <c r="P9" s="99"/>
      <c r="Q9" s="99"/>
      <c r="R9" s="99"/>
      <c r="S9" s="99"/>
      <c r="T9" s="99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</row>
    <row r="10" spans="1:233" s="97" customFormat="1" ht="26.25" customHeight="1">
      <c r="A10" s="113" t="s">
        <v>198</v>
      </c>
      <c r="B10" s="99">
        <f t="shared" si="5"/>
        <v>0</v>
      </c>
      <c r="C10" s="99"/>
      <c r="D10" s="99">
        <f t="shared" si="6"/>
        <v>0</v>
      </c>
      <c r="E10" s="99"/>
      <c r="F10" s="99"/>
      <c r="G10" s="99"/>
      <c r="H10" s="99"/>
      <c r="I10" s="99"/>
      <c r="J10" s="99"/>
      <c r="K10" s="114">
        <f t="shared" si="2"/>
        <v>0</v>
      </c>
      <c r="L10" s="99">
        <f t="shared" si="3"/>
        <v>0</v>
      </c>
      <c r="M10" s="99">
        <f t="shared" si="4"/>
        <v>0</v>
      </c>
      <c r="N10" s="99">
        <f t="shared" si="4"/>
        <v>0</v>
      </c>
      <c r="O10" s="99"/>
      <c r="P10" s="99"/>
      <c r="Q10" s="99"/>
      <c r="R10" s="99"/>
      <c r="S10" s="99"/>
      <c r="T10" s="99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</row>
    <row r="11" spans="1:233" s="97" customFormat="1" ht="26.25" customHeight="1">
      <c r="A11" s="113" t="s">
        <v>199</v>
      </c>
      <c r="B11" s="99">
        <f t="shared" si="5"/>
        <v>0</v>
      </c>
      <c r="C11" s="99"/>
      <c r="D11" s="99">
        <f t="shared" si="6"/>
        <v>0</v>
      </c>
      <c r="E11" s="99"/>
      <c r="F11" s="99"/>
      <c r="G11" s="99"/>
      <c r="H11" s="99"/>
      <c r="I11" s="99"/>
      <c r="J11" s="99"/>
      <c r="K11" s="114">
        <f t="shared" si="2"/>
        <v>25</v>
      </c>
      <c r="L11" s="99">
        <f t="shared" si="3"/>
        <v>25</v>
      </c>
      <c r="M11" s="99">
        <f t="shared" si="4"/>
        <v>0</v>
      </c>
      <c r="N11" s="99">
        <f t="shared" si="4"/>
        <v>25</v>
      </c>
      <c r="O11" s="99"/>
      <c r="P11" s="99"/>
      <c r="Q11" s="99"/>
      <c r="R11" s="99">
        <v>25</v>
      </c>
      <c r="S11" s="99"/>
      <c r="T11" s="99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</row>
    <row r="12" spans="1:233" s="97" customFormat="1" ht="26.25" customHeight="1">
      <c r="A12" s="113" t="s">
        <v>200</v>
      </c>
      <c r="B12" s="99">
        <f t="shared" si="5"/>
        <v>0</v>
      </c>
      <c r="C12" s="99"/>
      <c r="D12" s="99">
        <f t="shared" si="6"/>
        <v>0</v>
      </c>
      <c r="E12" s="99"/>
      <c r="F12" s="99"/>
      <c r="G12" s="99"/>
      <c r="H12" s="99"/>
      <c r="I12" s="99"/>
      <c r="J12" s="99"/>
      <c r="K12" s="114">
        <f t="shared" si="2"/>
        <v>5060</v>
      </c>
      <c r="L12" s="99">
        <f t="shared" si="3"/>
        <v>5060</v>
      </c>
      <c r="M12" s="99">
        <f t="shared" ref="M12:N12" si="7">SUM(M13:M16)</f>
        <v>0</v>
      </c>
      <c r="N12" s="99">
        <f t="shared" si="7"/>
        <v>5060</v>
      </c>
      <c r="O12" s="99">
        <f t="shared" ref="O12" si="8">SUM(O13:O16)</f>
        <v>0</v>
      </c>
      <c r="P12" s="99">
        <f t="shared" ref="P12" si="9">SUM(P13:P16)</f>
        <v>5060</v>
      </c>
      <c r="Q12" s="99">
        <f t="shared" ref="Q12" si="10">SUM(Q13:Q16)</f>
        <v>0</v>
      </c>
      <c r="R12" s="99">
        <f t="shared" ref="R12" si="11">SUM(R13:R16)</f>
        <v>0</v>
      </c>
      <c r="S12" s="99">
        <f t="shared" ref="S12" si="12">SUM(S13:S16)</f>
        <v>0</v>
      </c>
      <c r="T12" s="99">
        <f t="shared" ref="T12" si="13">SUM(T13:T16)</f>
        <v>0</v>
      </c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</row>
    <row r="13" spans="1:233" s="97" customFormat="1" ht="26.25" customHeight="1">
      <c r="A13" s="116" t="s">
        <v>201</v>
      </c>
      <c r="B13" s="99">
        <f t="shared" si="5"/>
        <v>0</v>
      </c>
      <c r="C13" s="99"/>
      <c r="D13" s="99">
        <f t="shared" si="6"/>
        <v>0</v>
      </c>
      <c r="E13" s="99"/>
      <c r="F13" s="99"/>
      <c r="G13" s="99"/>
      <c r="H13" s="99"/>
      <c r="I13" s="99"/>
      <c r="J13" s="99"/>
      <c r="K13" s="114">
        <f t="shared" si="2"/>
        <v>0</v>
      </c>
      <c r="L13" s="99">
        <f t="shared" si="3"/>
        <v>0</v>
      </c>
      <c r="M13" s="99">
        <f t="shared" si="4"/>
        <v>0</v>
      </c>
      <c r="N13" s="99">
        <f t="shared" si="4"/>
        <v>0</v>
      </c>
      <c r="O13" s="99"/>
      <c r="P13" s="99"/>
      <c r="Q13" s="99"/>
      <c r="R13" s="99"/>
      <c r="S13" s="99"/>
      <c r="T13" s="99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</row>
    <row r="14" spans="1:233" s="97" customFormat="1" ht="26.25" customHeight="1">
      <c r="A14" s="113" t="s">
        <v>202</v>
      </c>
      <c r="B14" s="99">
        <f t="shared" si="5"/>
        <v>0</v>
      </c>
      <c r="C14" s="99"/>
      <c r="D14" s="99">
        <f t="shared" si="6"/>
        <v>0</v>
      </c>
      <c r="E14" s="99"/>
      <c r="F14" s="99"/>
      <c r="G14" s="99"/>
      <c r="H14" s="99"/>
      <c r="I14" s="99"/>
      <c r="J14" s="99"/>
      <c r="K14" s="114">
        <f t="shared" si="2"/>
        <v>0</v>
      </c>
      <c r="L14" s="99">
        <f t="shared" si="3"/>
        <v>0</v>
      </c>
      <c r="M14" s="99">
        <f t="shared" si="4"/>
        <v>0</v>
      </c>
      <c r="N14" s="99">
        <f t="shared" si="4"/>
        <v>0</v>
      </c>
      <c r="O14" s="99"/>
      <c r="P14" s="99"/>
      <c r="Q14" s="99"/>
      <c r="R14" s="99"/>
      <c r="S14" s="99"/>
      <c r="T14" s="99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</row>
    <row r="15" spans="1:233" s="97" customFormat="1" ht="26.25" customHeight="1">
      <c r="A15" s="116" t="s">
        <v>203</v>
      </c>
      <c r="B15" s="99">
        <f t="shared" si="5"/>
        <v>0</v>
      </c>
      <c r="C15" s="99"/>
      <c r="D15" s="99">
        <f t="shared" si="6"/>
        <v>0</v>
      </c>
      <c r="E15" s="99"/>
      <c r="F15" s="99"/>
      <c r="G15" s="99"/>
      <c r="H15" s="99"/>
      <c r="I15" s="99"/>
      <c r="J15" s="99"/>
      <c r="K15" s="114">
        <f t="shared" si="2"/>
        <v>0</v>
      </c>
      <c r="L15" s="99">
        <f t="shared" si="3"/>
        <v>0</v>
      </c>
      <c r="M15" s="99">
        <f t="shared" si="4"/>
        <v>0</v>
      </c>
      <c r="N15" s="99">
        <f t="shared" si="4"/>
        <v>0</v>
      </c>
      <c r="O15" s="99"/>
      <c r="P15" s="99"/>
      <c r="Q15" s="99"/>
      <c r="R15" s="99"/>
      <c r="S15" s="99"/>
      <c r="T15" s="99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</row>
    <row r="16" spans="1:233" s="97" customFormat="1" ht="26.25" customHeight="1">
      <c r="A16" s="113" t="s">
        <v>204</v>
      </c>
      <c r="B16" s="99">
        <f t="shared" si="5"/>
        <v>0</v>
      </c>
      <c r="C16" s="99"/>
      <c r="D16" s="99">
        <f t="shared" si="6"/>
        <v>0</v>
      </c>
      <c r="E16" s="99"/>
      <c r="F16" s="99"/>
      <c r="G16" s="99"/>
      <c r="H16" s="99"/>
      <c r="I16" s="99"/>
      <c r="J16" s="99"/>
      <c r="K16" s="114">
        <f t="shared" si="2"/>
        <v>5060</v>
      </c>
      <c r="L16" s="99">
        <f t="shared" si="3"/>
        <v>5060</v>
      </c>
      <c r="M16" s="99">
        <f t="shared" si="4"/>
        <v>0</v>
      </c>
      <c r="N16" s="99">
        <f t="shared" si="4"/>
        <v>5060</v>
      </c>
      <c r="O16" s="99"/>
      <c r="P16" s="99">
        <v>5060</v>
      </c>
      <c r="Q16" s="99"/>
      <c r="R16" s="99"/>
      <c r="S16" s="99"/>
      <c r="T16" s="99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</row>
    <row r="17" spans="1:233" s="97" customFormat="1" ht="26.25" customHeight="1">
      <c r="A17" s="116" t="s">
        <v>205</v>
      </c>
      <c r="B17" s="99">
        <f t="shared" si="5"/>
        <v>9</v>
      </c>
      <c r="C17" s="99">
        <f t="shared" ref="C17:G17" si="14">C18</f>
        <v>0</v>
      </c>
      <c r="D17" s="99">
        <f t="shared" si="6"/>
        <v>9</v>
      </c>
      <c r="E17" s="99">
        <f t="shared" si="14"/>
        <v>0</v>
      </c>
      <c r="F17" s="99">
        <f t="shared" si="14"/>
        <v>0</v>
      </c>
      <c r="G17" s="99">
        <f t="shared" si="14"/>
        <v>0</v>
      </c>
      <c r="H17" s="99">
        <f>H18</f>
        <v>9</v>
      </c>
      <c r="I17" s="99">
        <f t="shared" ref="I17:T17" si="15">I18</f>
        <v>0</v>
      </c>
      <c r="J17" s="99">
        <f t="shared" si="15"/>
        <v>0</v>
      </c>
      <c r="K17" s="99">
        <f t="shared" si="15"/>
        <v>25</v>
      </c>
      <c r="L17" s="99">
        <f t="shared" si="15"/>
        <v>34</v>
      </c>
      <c r="M17" s="99">
        <f t="shared" si="15"/>
        <v>0</v>
      </c>
      <c r="N17" s="99">
        <f t="shared" si="15"/>
        <v>34</v>
      </c>
      <c r="O17" s="99">
        <f t="shared" si="15"/>
        <v>0</v>
      </c>
      <c r="P17" s="99">
        <f t="shared" si="15"/>
        <v>0</v>
      </c>
      <c r="Q17" s="99">
        <f t="shared" si="15"/>
        <v>0</v>
      </c>
      <c r="R17" s="99">
        <f t="shared" si="15"/>
        <v>34</v>
      </c>
      <c r="S17" s="99">
        <f t="shared" si="15"/>
        <v>0</v>
      </c>
      <c r="T17" s="99">
        <f t="shared" si="15"/>
        <v>0</v>
      </c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</row>
    <row r="18" spans="1:233" s="97" customFormat="1" ht="26.25" customHeight="1">
      <c r="A18" s="116" t="s">
        <v>206</v>
      </c>
      <c r="B18" s="99">
        <f t="shared" si="5"/>
        <v>9</v>
      </c>
      <c r="C18" s="99"/>
      <c r="D18" s="99">
        <f t="shared" si="6"/>
        <v>9</v>
      </c>
      <c r="E18" s="99"/>
      <c r="F18" s="99"/>
      <c r="G18" s="99"/>
      <c r="H18" s="99">
        <v>9</v>
      </c>
      <c r="I18" s="99"/>
      <c r="J18" s="99"/>
      <c r="K18" s="114">
        <f t="shared" si="2"/>
        <v>25</v>
      </c>
      <c r="L18" s="99">
        <f t="shared" si="3"/>
        <v>34</v>
      </c>
      <c r="M18" s="99">
        <f t="shared" si="4"/>
        <v>0</v>
      </c>
      <c r="N18" s="99">
        <f t="shared" si="4"/>
        <v>34</v>
      </c>
      <c r="O18" s="99"/>
      <c r="P18" s="99"/>
      <c r="Q18" s="99"/>
      <c r="R18" s="99">
        <v>34</v>
      </c>
      <c r="S18" s="99"/>
      <c r="T18" s="99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</row>
    <row r="19" spans="1:233" s="97" customFormat="1" ht="26.25" customHeight="1">
      <c r="A19" s="116" t="s">
        <v>207</v>
      </c>
      <c r="B19" s="99">
        <f t="shared" si="5"/>
        <v>0</v>
      </c>
      <c r="C19" s="99"/>
      <c r="D19" s="99">
        <f t="shared" si="6"/>
        <v>0</v>
      </c>
      <c r="E19" s="99"/>
      <c r="F19" s="99"/>
      <c r="G19" s="99"/>
      <c r="H19" s="99"/>
      <c r="I19" s="99"/>
      <c r="J19" s="99"/>
      <c r="K19" s="114">
        <f t="shared" si="2"/>
        <v>0</v>
      </c>
      <c r="L19" s="99">
        <f t="shared" si="3"/>
        <v>0</v>
      </c>
      <c r="M19" s="99">
        <f t="shared" si="4"/>
        <v>0</v>
      </c>
      <c r="N19" s="99">
        <f t="shared" si="4"/>
        <v>0</v>
      </c>
      <c r="O19" s="99"/>
      <c r="P19" s="99"/>
      <c r="Q19" s="99"/>
      <c r="R19" s="99"/>
      <c r="S19" s="99"/>
      <c r="T19" s="99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</row>
    <row r="20" spans="1:233" s="97" customFormat="1" ht="26.25" customHeight="1">
      <c r="A20" s="116" t="s">
        <v>208</v>
      </c>
      <c r="B20" s="99">
        <f t="shared" si="5"/>
        <v>0</v>
      </c>
      <c r="C20" s="99"/>
      <c r="D20" s="99">
        <f t="shared" si="6"/>
        <v>0</v>
      </c>
      <c r="E20" s="99"/>
      <c r="F20" s="99"/>
      <c r="G20" s="99"/>
      <c r="H20" s="99"/>
      <c r="I20" s="99"/>
      <c r="J20" s="99"/>
      <c r="K20" s="114">
        <f t="shared" si="2"/>
        <v>0</v>
      </c>
      <c r="L20" s="99">
        <f t="shared" si="3"/>
        <v>0</v>
      </c>
      <c r="M20" s="99">
        <f t="shared" si="4"/>
        <v>0</v>
      </c>
      <c r="N20" s="99">
        <f t="shared" si="4"/>
        <v>0</v>
      </c>
      <c r="O20" s="99"/>
      <c r="P20" s="99"/>
      <c r="Q20" s="99"/>
      <c r="R20" s="99"/>
      <c r="S20" s="99"/>
      <c r="T20" s="99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</row>
    <row r="21" spans="1:233" s="97" customFormat="1" ht="26.25" customHeight="1">
      <c r="A21" s="116" t="s">
        <v>209</v>
      </c>
      <c r="B21" s="99">
        <f t="shared" si="5"/>
        <v>0</v>
      </c>
      <c r="C21" s="99"/>
      <c r="D21" s="99">
        <f t="shared" si="6"/>
        <v>0</v>
      </c>
      <c r="E21" s="99"/>
      <c r="F21" s="99"/>
      <c r="G21" s="99"/>
      <c r="H21" s="99"/>
      <c r="I21" s="99"/>
      <c r="J21" s="99"/>
      <c r="K21" s="114">
        <f t="shared" si="2"/>
        <v>0</v>
      </c>
      <c r="L21" s="99">
        <f t="shared" si="3"/>
        <v>0</v>
      </c>
      <c r="M21" s="99">
        <f t="shared" si="4"/>
        <v>0</v>
      </c>
      <c r="N21" s="99">
        <f t="shared" si="4"/>
        <v>0</v>
      </c>
      <c r="O21" s="99"/>
      <c r="P21" s="99"/>
      <c r="Q21" s="99"/>
      <c r="R21" s="99"/>
      <c r="S21" s="99"/>
      <c r="T21" s="99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</row>
    <row r="22" spans="1:233" s="97" customFormat="1" ht="26.25" customHeight="1">
      <c r="A22" s="116" t="s">
        <v>210</v>
      </c>
      <c r="B22" s="99">
        <f t="shared" si="5"/>
        <v>0</v>
      </c>
      <c r="C22" s="99"/>
      <c r="D22" s="99">
        <f t="shared" si="6"/>
        <v>0</v>
      </c>
      <c r="E22" s="99"/>
      <c r="F22" s="99"/>
      <c r="G22" s="99"/>
      <c r="H22" s="99"/>
      <c r="I22" s="99"/>
      <c r="J22" s="99"/>
      <c r="K22" s="114">
        <f t="shared" si="2"/>
        <v>0</v>
      </c>
      <c r="L22" s="99">
        <f t="shared" si="3"/>
        <v>0</v>
      </c>
      <c r="M22" s="99">
        <f t="shared" si="4"/>
        <v>0</v>
      </c>
      <c r="N22" s="99">
        <f t="shared" si="4"/>
        <v>0</v>
      </c>
      <c r="O22" s="99"/>
      <c r="P22" s="99"/>
      <c r="Q22" s="99"/>
      <c r="R22" s="99"/>
      <c r="S22" s="99"/>
      <c r="T22" s="99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</row>
    <row r="23" spans="1:233" s="97" customFormat="1" ht="26.25" customHeight="1">
      <c r="A23" s="116" t="s">
        <v>211</v>
      </c>
      <c r="B23" s="99">
        <f t="shared" si="5"/>
        <v>0</v>
      </c>
      <c r="C23" s="99"/>
      <c r="D23" s="99">
        <f t="shared" si="6"/>
        <v>0</v>
      </c>
      <c r="E23" s="99"/>
      <c r="F23" s="99"/>
      <c r="G23" s="99"/>
      <c r="H23" s="99"/>
      <c r="I23" s="99"/>
      <c r="J23" s="99"/>
      <c r="K23" s="114">
        <f t="shared" si="2"/>
        <v>0</v>
      </c>
      <c r="L23" s="99">
        <f t="shared" si="3"/>
        <v>0</v>
      </c>
      <c r="M23" s="99">
        <f t="shared" si="4"/>
        <v>0</v>
      </c>
      <c r="N23" s="99">
        <f t="shared" si="4"/>
        <v>0</v>
      </c>
      <c r="O23" s="99"/>
      <c r="P23" s="99"/>
      <c r="Q23" s="99"/>
      <c r="R23" s="99"/>
      <c r="S23" s="99"/>
      <c r="T23" s="99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</row>
    <row r="24" spans="1:233" s="97" customFormat="1" ht="26.25" customHeight="1">
      <c r="A24" s="116" t="s">
        <v>212</v>
      </c>
      <c r="B24" s="99">
        <f t="shared" si="5"/>
        <v>0</v>
      </c>
      <c r="C24" s="99"/>
      <c r="D24" s="99">
        <f t="shared" si="6"/>
        <v>0</v>
      </c>
      <c r="E24" s="99"/>
      <c r="F24" s="99"/>
      <c r="G24" s="99"/>
      <c r="H24" s="99"/>
      <c r="I24" s="99"/>
      <c r="J24" s="99"/>
      <c r="K24" s="114">
        <f t="shared" si="2"/>
        <v>0</v>
      </c>
      <c r="L24" s="99">
        <f t="shared" si="3"/>
        <v>0</v>
      </c>
      <c r="M24" s="99">
        <f t="shared" si="4"/>
        <v>0</v>
      </c>
      <c r="N24" s="99">
        <f t="shared" si="4"/>
        <v>0</v>
      </c>
      <c r="O24" s="99"/>
      <c r="P24" s="99"/>
      <c r="Q24" s="99"/>
      <c r="R24" s="99"/>
      <c r="S24" s="99"/>
      <c r="T24" s="99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</row>
    <row r="25" spans="1:233" s="103" customFormat="1" ht="26.25" customHeight="1">
      <c r="A25" s="122" t="s">
        <v>213</v>
      </c>
      <c r="B25" s="102">
        <f t="shared" si="5"/>
        <v>5713</v>
      </c>
      <c r="C25" s="102">
        <f t="shared" ref="C25:G25" si="16">C7+C12+C17+C19+C23</f>
        <v>0</v>
      </c>
      <c r="D25" s="102">
        <f t="shared" si="16"/>
        <v>5713</v>
      </c>
      <c r="E25" s="102">
        <f t="shared" si="16"/>
        <v>0</v>
      </c>
      <c r="F25" s="102">
        <f t="shared" si="16"/>
        <v>0</v>
      </c>
      <c r="G25" s="102">
        <f t="shared" si="16"/>
        <v>0</v>
      </c>
      <c r="H25" s="102">
        <f>H7+H12+H17+H19+H23</f>
        <v>5713</v>
      </c>
      <c r="I25" s="102">
        <f t="shared" ref="I25:T25" si="17">I7+I12+I17+I19+I23</f>
        <v>0</v>
      </c>
      <c r="J25" s="102">
        <f t="shared" si="17"/>
        <v>0</v>
      </c>
      <c r="K25" s="102">
        <f t="shared" si="17"/>
        <v>-594</v>
      </c>
      <c r="L25" s="102">
        <f t="shared" si="17"/>
        <v>5119</v>
      </c>
      <c r="M25" s="102">
        <f t="shared" si="17"/>
        <v>0</v>
      </c>
      <c r="N25" s="102">
        <f t="shared" si="17"/>
        <v>5119</v>
      </c>
      <c r="O25" s="102">
        <f t="shared" si="17"/>
        <v>0</v>
      </c>
      <c r="P25" s="102">
        <f t="shared" si="17"/>
        <v>5060</v>
      </c>
      <c r="Q25" s="102">
        <f t="shared" si="17"/>
        <v>0</v>
      </c>
      <c r="R25" s="102">
        <f t="shared" si="17"/>
        <v>59</v>
      </c>
      <c r="S25" s="102">
        <f t="shared" si="17"/>
        <v>0</v>
      </c>
      <c r="T25" s="102">
        <f t="shared" si="17"/>
        <v>0</v>
      </c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</row>
    <row r="26" spans="1:233" s="103" customFormat="1" ht="26.25" customHeight="1">
      <c r="A26" s="112" t="s">
        <v>214</v>
      </c>
      <c r="B26" s="102"/>
      <c r="C26" s="102"/>
      <c r="D26" s="98" t="s">
        <v>215</v>
      </c>
      <c r="E26" s="102"/>
      <c r="F26" s="98" t="s">
        <v>215</v>
      </c>
      <c r="G26" s="102"/>
      <c r="H26" s="98" t="s">
        <v>215</v>
      </c>
      <c r="I26" s="102"/>
      <c r="J26" s="98" t="s">
        <v>215</v>
      </c>
      <c r="K26" s="117">
        <f t="shared" si="2"/>
        <v>0</v>
      </c>
      <c r="L26" s="102">
        <f t="shared" si="3"/>
        <v>0</v>
      </c>
      <c r="M26" s="102">
        <f t="shared" si="4"/>
        <v>0</v>
      </c>
      <c r="N26" s="102">
        <f t="shared" si="4"/>
        <v>0</v>
      </c>
      <c r="O26" s="102"/>
      <c r="P26" s="98"/>
      <c r="Q26" s="102"/>
      <c r="R26" s="98"/>
      <c r="S26" s="102"/>
      <c r="T26" s="9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</row>
    <row r="27" spans="1:233" s="103" customFormat="1" ht="26.25" customHeight="1">
      <c r="A27" s="112" t="s">
        <v>216</v>
      </c>
      <c r="B27" s="102">
        <f t="shared" si="5"/>
        <v>102</v>
      </c>
      <c r="C27" s="102"/>
      <c r="D27" s="102">
        <f>J27+H27+F27</f>
        <v>102</v>
      </c>
      <c r="E27" s="102"/>
      <c r="F27" s="102"/>
      <c r="G27" s="102"/>
      <c r="H27" s="102"/>
      <c r="I27" s="102"/>
      <c r="J27" s="102">
        <v>102</v>
      </c>
      <c r="K27" s="117">
        <f>L27-B27</f>
        <v>17169</v>
      </c>
      <c r="L27" s="102">
        <f t="shared" si="3"/>
        <v>17271</v>
      </c>
      <c r="M27" s="102">
        <f t="shared" si="4"/>
        <v>0</v>
      </c>
      <c r="N27" s="102">
        <f t="shared" si="4"/>
        <v>17271</v>
      </c>
      <c r="O27" s="102"/>
      <c r="P27" s="102"/>
      <c r="Q27" s="102"/>
      <c r="R27" s="102">
        <v>17271</v>
      </c>
      <c r="S27" s="102"/>
      <c r="T27" s="102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</row>
    <row r="28" spans="1:233" s="103" customFormat="1" ht="26.25" customHeight="1">
      <c r="A28" s="112" t="s">
        <v>217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7"/>
      <c r="L28" s="102">
        <f t="shared" si="3"/>
        <v>5749</v>
      </c>
      <c r="M28" s="102"/>
      <c r="N28" s="102">
        <f t="shared" si="4"/>
        <v>5749</v>
      </c>
      <c r="O28" s="102"/>
      <c r="P28" s="102"/>
      <c r="Q28" s="102"/>
      <c r="R28" s="102">
        <v>5749</v>
      </c>
      <c r="S28" s="102"/>
      <c r="T28" s="102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120"/>
      <c r="EC28" s="120"/>
      <c r="ED28" s="120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</row>
    <row r="29" spans="1:233">
      <c r="L29" s="107"/>
    </row>
    <row r="30" spans="1:233">
      <c r="L30" s="107"/>
    </row>
  </sheetData>
  <mergeCells count="15">
    <mergeCell ref="A2:T2"/>
    <mergeCell ref="A4:A6"/>
    <mergeCell ref="B4:J4"/>
    <mergeCell ref="K4:K6"/>
    <mergeCell ref="L4:T4"/>
    <mergeCell ref="B5:B6"/>
    <mergeCell ref="C5:D5"/>
    <mergeCell ref="E5:F5"/>
    <mergeCell ref="G5:H5"/>
    <mergeCell ref="I5:J5"/>
    <mergeCell ref="L5:L6"/>
    <mergeCell ref="M5:N5"/>
    <mergeCell ref="O5:P5"/>
    <mergeCell ref="Q5:R5"/>
    <mergeCell ref="S5:T5"/>
  </mergeCells>
  <phoneticPr fontId="3" type="noConversion"/>
  <dataValidations count="1">
    <dataValidation type="whole" allowBlank="1" showInputMessage="1" showErrorMessage="1" error="请输入整数！" sqref="B65535:H65536 L6:R6 B6:H6 P26:P27 F8:F16 M12:T12 P18:P24 F18:F24 F26:F27 P8:P11 P13:P16">
      <formula1>-100000000</formula1>
      <formula2>100000000</formula2>
    </dataValidation>
  </dataValidations>
  <printOptions horizontalCentered="1"/>
  <pageMargins left="0.35433070866141736" right="0.23622047244094491" top="0.59055118110236227" bottom="0.51181102362204722" header="0.39370078740157483" footer="0.39370078740157483"/>
  <pageSetup paperSize="9" scale="67" fitToHeight="0" orientation="landscape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17" sqref="A17"/>
    </sheetView>
  </sheetViews>
  <sheetFormatPr defaultRowHeight="14.25"/>
  <cols>
    <col min="1" max="1" width="9.875" customWidth="1"/>
    <col min="2" max="2" width="92.375" customWidth="1"/>
    <col min="3" max="3" width="12.75" customWidth="1"/>
  </cols>
  <sheetData>
    <row r="1" spans="1:3" ht="47.25" customHeight="1">
      <c r="A1" s="123" t="s">
        <v>2</v>
      </c>
      <c r="B1" s="123"/>
      <c r="C1" s="123"/>
    </row>
    <row r="3" spans="1:3" s="7" customFormat="1" ht="48" customHeight="1">
      <c r="A3" s="5" t="s">
        <v>3</v>
      </c>
      <c r="B3" s="5" t="s">
        <v>219</v>
      </c>
      <c r="C3" s="6" t="s">
        <v>4</v>
      </c>
    </row>
    <row r="4" spans="1:3" s="7" customFormat="1" ht="48" customHeight="1">
      <c r="A4" s="5" t="s">
        <v>5</v>
      </c>
      <c r="B4" s="5" t="s">
        <v>220</v>
      </c>
      <c r="C4" s="6" t="s">
        <v>6</v>
      </c>
    </row>
    <row r="5" spans="1:3" s="7" customFormat="1" ht="48" customHeight="1">
      <c r="A5" s="5" t="s">
        <v>7</v>
      </c>
      <c r="B5" s="5" t="s">
        <v>221</v>
      </c>
      <c r="C5" s="6" t="s">
        <v>8</v>
      </c>
    </row>
    <row r="6" spans="1:3" s="7" customFormat="1" ht="48" customHeight="1">
      <c r="A6" s="5" t="s">
        <v>9</v>
      </c>
      <c r="B6" s="5" t="s">
        <v>222</v>
      </c>
      <c r="C6" s="6" t="s">
        <v>243</v>
      </c>
    </row>
    <row r="7" spans="1:3" s="7" customFormat="1" ht="48" customHeight="1">
      <c r="A7" s="5" t="s">
        <v>10</v>
      </c>
      <c r="B7" s="5" t="s">
        <v>223</v>
      </c>
      <c r="C7" s="6" t="s">
        <v>244</v>
      </c>
    </row>
    <row r="8" spans="1:3" s="7" customFormat="1" ht="48" customHeight="1">
      <c r="A8" s="5" t="s">
        <v>11</v>
      </c>
      <c r="B8" s="5" t="s">
        <v>224</v>
      </c>
      <c r="C8" s="6" t="s">
        <v>245</v>
      </c>
    </row>
    <row r="9" spans="1:3" s="7" customFormat="1" ht="48" customHeight="1">
      <c r="A9" s="5" t="s">
        <v>12</v>
      </c>
      <c r="B9" s="5" t="s">
        <v>225</v>
      </c>
      <c r="C9" s="6" t="s">
        <v>246</v>
      </c>
    </row>
    <row r="10" spans="1:3" s="7" customFormat="1" ht="48" customHeight="1">
      <c r="A10" s="5" t="s">
        <v>13</v>
      </c>
      <c r="B10" s="5" t="s">
        <v>226</v>
      </c>
      <c r="C10" s="6" t="s">
        <v>247</v>
      </c>
    </row>
  </sheetData>
  <mergeCells count="1">
    <mergeCell ref="A1:C1"/>
  </mergeCells>
  <phoneticPr fontId="3" type="noConversion"/>
  <printOptions horizontalCentered="1"/>
  <pageMargins left="0.96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50"/>
  <sheetViews>
    <sheetView showZeros="0" tabSelected="1" zoomScaleNormal="100" workbookViewId="0">
      <selection activeCell="A17" sqref="A17"/>
    </sheetView>
  </sheetViews>
  <sheetFormatPr defaultRowHeight="24.75" customHeight="1"/>
  <cols>
    <col min="1" max="1" width="27.5" style="10" customWidth="1"/>
    <col min="2" max="4" width="12.5" style="10" customWidth="1"/>
    <col min="5" max="5" width="26.125" style="10" customWidth="1"/>
    <col min="6" max="8" width="12.5" style="10" customWidth="1"/>
    <col min="9" max="9" width="10.5" style="10" bestFit="1" customWidth="1"/>
    <col min="10" max="16384" width="9" style="10"/>
  </cols>
  <sheetData>
    <row r="1" spans="1:8" ht="14.25">
      <c r="A1" s="8" t="s">
        <v>14</v>
      </c>
      <c r="B1" s="9"/>
      <c r="C1" s="9"/>
      <c r="D1" s="9"/>
      <c r="E1" s="9"/>
      <c r="F1" s="9"/>
      <c r="G1" s="9"/>
      <c r="H1" s="9"/>
    </row>
    <row r="2" spans="1:8" s="11" customFormat="1" ht="36.75" customHeight="1">
      <c r="A2" s="124" t="s">
        <v>227</v>
      </c>
      <c r="B2" s="124"/>
      <c r="C2" s="124"/>
      <c r="D2" s="124"/>
      <c r="E2" s="124"/>
      <c r="F2" s="124"/>
      <c r="G2" s="124"/>
      <c r="H2" s="124"/>
    </row>
    <row r="3" spans="1:8" s="14" customFormat="1" ht="19.5" customHeight="1">
      <c r="A3" s="12"/>
      <c r="B3" s="13"/>
      <c r="C3" s="13"/>
      <c r="D3" s="13"/>
      <c r="H3" s="15" t="s">
        <v>15</v>
      </c>
    </row>
    <row r="4" spans="1:8" s="17" customFormat="1" ht="29.25" customHeight="1">
      <c r="A4" s="16" t="s">
        <v>16</v>
      </c>
      <c r="B4" s="16" t="s">
        <v>17</v>
      </c>
      <c r="C4" s="16" t="s">
        <v>18</v>
      </c>
      <c r="D4" s="16" t="s">
        <v>19</v>
      </c>
      <c r="E4" s="16" t="s">
        <v>16</v>
      </c>
      <c r="F4" s="16" t="s">
        <v>17</v>
      </c>
      <c r="G4" s="16" t="s">
        <v>18</v>
      </c>
      <c r="H4" s="16" t="s">
        <v>19</v>
      </c>
    </row>
    <row r="5" spans="1:8" s="14" customFormat="1" ht="29.25" customHeight="1">
      <c r="A5" s="18" t="s">
        <v>20</v>
      </c>
      <c r="B5" s="19">
        <v>122600</v>
      </c>
      <c r="C5" s="19">
        <v>-6600</v>
      </c>
      <c r="D5" s="19">
        <f>SUM(B5:C5)</f>
        <v>116000</v>
      </c>
      <c r="E5" s="18" t="s">
        <v>21</v>
      </c>
      <c r="F5" s="19">
        <v>278786</v>
      </c>
      <c r="G5" s="19">
        <v>15860</v>
      </c>
      <c r="H5" s="19">
        <f>SUM(F5:G5)</f>
        <v>294646</v>
      </c>
    </row>
    <row r="6" spans="1:8" s="14" customFormat="1" ht="29.25" customHeight="1">
      <c r="A6" s="18" t="s">
        <v>22</v>
      </c>
      <c r="B6" s="19">
        <f>SUM(B7:B9)</f>
        <v>183348</v>
      </c>
      <c r="C6" s="19">
        <f>SUM(C7:C9)</f>
        <v>0</v>
      </c>
      <c r="D6" s="19">
        <f>SUM(D7:D9)</f>
        <v>183348</v>
      </c>
      <c r="E6" s="18" t="s">
        <v>23</v>
      </c>
      <c r="F6" s="19">
        <f>SUM(F7:F8)</f>
        <v>28492</v>
      </c>
      <c r="G6" s="19">
        <f>SUM(G7:G8)</f>
        <v>0</v>
      </c>
      <c r="H6" s="19">
        <f>SUM(H7:H8)</f>
        <v>28492</v>
      </c>
    </row>
    <row r="7" spans="1:8" s="14" customFormat="1" ht="29.25" customHeight="1">
      <c r="A7" s="18" t="s">
        <v>24</v>
      </c>
      <c r="B7" s="19">
        <v>9355</v>
      </c>
      <c r="C7" s="19"/>
      <c r="D7" s="19">
        <f>SUM(B7:C7)</f>
        <v>9355</v>
      </c>
      <c r="E7" s="18" t="s">
        <v>25</v>
      </c>
      <c r="F7" s="19">
        <v>23276</v>
      </c>
      <c r="G7" s="19"/>
      <c r="H7" s="19">
        <f>SUM(F7:G7)</f>
        <v>23276</v>
      </c>
    </row>
    <row r="8" spans="1:8" s="14" customFormat="1" ht="29.25" customHeight="1">
      <c r="A8" s="18" t="s">
        <v>26</v>
      </c>
      <c r="B8" s="19">
        <v>173908</v>
      </c>
      <c r="C8" s="19"/>
      <c r="D8" s="19">
        <f>SUM(B8:C8)</f>
        <v>173908</v>
      </c>
      <c r="E8" s="18" t="s">
        <v>27</v>
      </c>
      <c r="F8" s="19">
        <v>5216</v>
      </c>
      <c r="G8" s="19"/>
      <c r="H8" s="19">
        <f>SUM(F8:G8)</f>
        <v>5216</v>
      </c>
    </row>
    <row r="9" spans="1:8" s="14" customFormat="1" ht="29.25" customHeight="1">
      <c r="A9" s="20" t="s">
        <v>28</v>
      </c>
      <c r="B9" s="21">
        <v>85</v>
      </c>
      <c r="C9" s="21"/>
      <c r="D9" s="19">
        <f>SUM(B9:C9)</f>
        <v>85</v>
      </c>
      <c r="E9" s="18" t="s">
        <v>29</v>
      </c>
      <c r="F9" s="21">
        <f>SUM(F10:F12)</f>
        <v>0</v>
      </c>
      <c r="G9" s="21">
        <f>SUM(G10:G12)</f>
        <v>0</v>
      </c>
      <c r="H9" s="21">
        <f>SUM(H10:H12)</f>
        <v>0</v>
      </c>
    </row>
    <row r="10" spans="1:8" s="14" customFormat="1" ht="29.25" customHeight="1">
      <c r="A10" s="18" t="s">
        <v>30</v>
      </c>
      <c r="B10" s="19">
        <f>SUM(B11:B12)</f>
        <v>833</v>
      </c>
      <c r="C10" s="19">
        <f>SUM(C11:C12)</f>
        <v>0</v>
      </c>
      <c r="D10" s="19">
        <f>SUM(D11:D12)</f>
        <v>833</v>
      </c>
      <c r="E10" s="18" t="s">
        <v>31</v>
      </c>
      <c r="F10" s="19"/>
      <c r="G10" s="19"/>
      <c r="H10" s="19">
        <f>SUM(F10:G10)</f>
        <v>0</v>
      </c>
    </row>
    <row r="11" spans="1:8" s="14" customFormat="1" ht="29.25" customHeight="1">
      <c r="A11" s="18" t="s">
        <v>32</v>
      </c>
      <c r="B11" s="19">
        <v>833</v>
      </c>
      <c r="C11" s="19"/>
      <c r="D11" s="19">
        <f>SUM(B11:C11)</f>
        <v>833</v>
      </c>
      <c r="E11" s="18" t="s">
        <v>33</v>
      </c>
      <c r="F11" s="19"/>
      <c r="G11" s="19"/>
      <c r="H11" s="19">
        <f>SUM(F11:G11)</f>
        <v>0</v>
      </c>
    </row>
    <row r="12" spans="1:8" s="14" customFormat="1" ht="29.25" customHeight="1">
      <c r="A12" s="18" t="s">
        <v>34</v>
      </c>
      <c r="B12" s="19"/>
      <c r="C12" s="19"/>
      <c r="D12" s="19">
        <f>SUM(B12:C12)</f>
        <v>0</v>
      </c>
      <c r="E12" s="20" t="s">
        <v>35</v>
      </c>
      <c r="F12" s="19"/>
      <c r="G12" s="19"/>
      <c r="H12" s="19">
        <f>SUM(F12:G12)</f>
        <v>0</v>
      </c>
    </row>
    <row r="13" spans="1:8" s="14" customFormat="1" ht="29.25" customHeight="1">
      <c r="A13" s="18" t="s">
        <v>36</v>
      </c>
      <c r="B13" s="19">
        <v>102</v>
      </c>
      <c r="C13" s="19">
        <v>22460</v>
      </c>
      <c r="D13" s="19">
        <f>SUM(B13:C13)</f>
        <v>22562</v>
      </c>
      <c r="E13" s="18"/>
      <c r="F13" s="19"/>
      <c r="G13" s="19"/>
      <c r="H13" s="19">
        <f>SUM(F13:G13)</f>
        <v>0</v>
      </c>
    </row>
    <row r="14" spans="1:8" s="14" customFormat="1" ht="29.25" customHeight="1">
      <c r="A14" s="18" t="s">
        <v>37</v>
      </c>
      <c r="B14" s="19"/>
      <c r="C14" s="19"/>
      <c r="D14" s="19">
        <f>SUM(B14:C14)</f>
        <v>0</v>
      </c>
      <c r="E14" s="20"/>
      <c r="F14" s="19"/>
      <c r="G14" s="19"/>
      <c r="H14" s="19"/>
    </row>
    <row r="15" spans="1:8" s="14" customFormat="1" ht="29.25" customHeight="1">
      <c r="A15" s="18" t="s">
        <v>38</v>
      </c>
      <c r="B15" s="19"/>
      <c r="C15" s="19"/>
      <c r="D15" s="19">
        <f>SUM(B15:C15)</f>
        <v>0</v>
      </c>
      <c r="E15" s="20"/>
      <c r="F15" s="19"/>
      <c r="G15" s="19"/>
      <c r="H15" s="19"/>
    </row>
    <row r="16" spans="1:8" s="14" customFormat="1" ht="29.25" customHeight="1">
      <c r="A16" s="18" t="s">
        <v>39</v>
      </c>
      <c r="B16" s="19">
        <v>395</v>
      </c>
      <c r="C16" s="19"/>
      <c r="D16" s="19">
        <v>395</v>
      </c>
      <c r="E16" s="20"/>
      <c r="F16" s="19"/>
      <c r="G16" s="19"/>
      <c r="H16" s="19"/>
    </row>
    <row r="17" spans="1:8" s="14" customFormat="1" ht="29.25" customHeight="1">
      <c r="A17" s="22" t="s">
        <v>40</v>
      </c>
      <c r="B17" s="23">
        <f>SUM(B5:B6,B10,B13,B14,B15,B16)</f>
        <v>307278</v>
      </c>
      <c r="C17" s="23">
        <f>SUM(C5:C6,C10,C13,C14,C15)</f>
        <v>15860</v>
      </c>
      <c r="D17" s="23">
        <f>SUM(D5:D6,D10,D13,D14,D15,D16)</f>
        <v>323138</v>
      </c>
      <c r="E17" s="22" t="s">
        <v>41</v>
      </c>
      <c r="F17" s="23">
        <f>SUM(F5,F6,F9,F13)</f>
        <v>307278</v>
      </c>
      <c r="G17" s="23">
        <f>SUM(G5,G6,G9,G13)</f>
        <v>15860</v>
      </c>
      <c r="H17" s="23">
        <f>SUM(H5,H6,H9,H13)</f>
        <v>323138</v>
      </c>
    </row>
    <row r="18" spans="1:8" s="14" customFormat="1" ht="16.5" customHeight="1">
      <c r="A18" s="11"/>
      <c r="B18" s="11"/>
      <c r="C18" s="11"/>
      <c r="D18" s="11"/>
      <c r="E18" s="11"/>
      <c r="F18" s="11"/>
      <c r="G18" s="11"/>
      <c r="H18" s="11"/>
    </row>
    <row r="19" spans="1:8" s="11" customFormat="1" ht="16.5" customHeight="1"/>
    <row r="20" spans="1:8" s="11" customFormat="1" ht="24" customHeight="1">
      <c r="G20" s="14"/>
    </row>
    <row r="21" spans="1:8" s="11" customFormat="1" ht="24" customHeight="1"/>
    <row r="22" spans="1:8" s="11" customFormat="1" ht="24" customHeight="1"/>
    <row r="23" spans="1:8" s="11" customFormat="1" ht="24.75" customHeight="1"/>
    <row r="24" spans="1:8" s="11" customFormat="1" ht="24.75" customHeight="1"/>
    <row r="25" spans="1:8" s="11" customFormat="1" ht="24.75" customHeight="1">
      <c r="G25" s="14"/>
    </row>
    <row r="26" spans="1:8" s="11" customFormat="1" ht="24.75" customHeight="1">
      <c r="G26" s="14"/>
    </row>
    <row r="27" spans="1:8" s="11" customFormat="1" ht="24.75" customHeight="1">
      <c r="G27" s="14"/>
    </row>
    <row r="28" spans="1:8" s="11" customFormat="1" ht="24.75" customHeight="1">
      <c r="G28" s="14"/>
    </row>
    <row r="29" spans="1:8" s="11" customFormat="1" ht="24.75" customHeight="1">
      <c r="G29" s="14"/>
    </row>
    <row r="30" spans="1:8" s="11" customFormat="1" ht="24.75" customHeight="1">
      <c r="G30" s="14"/>
    </row>
    <row r="31" spans="1:8" s="11" customFormat="1" ht="24.75" customHeight="1">
      <c r="A31" s="14"/>
      <c r="B31" s="14"/>
      <c r="C31" s="14"/>
      <c r="D31" s="14"/>
      <c r="E31" s="14"/>
      <c r="F31" s="14"/>
      <c r="G31" s="14"/>
    </row>
    <row r="32" spans="1:8" s="11" customFormat="1" ht="24.75" customHeight="1"/>
    <row r="33" s="11" customFormat="1" ht="24.75" customHeight="1"/>
    <row r="34" s="11" customFormat="1" ht="24.75" customHeight="1"/>
    <row r="35" s="11" customFormat="1" ht="24.75" customHeight="1"/>
    <row r="36" s="11" customFormat="1" ht="24.75" customHeight="1"/>
    <row r="37" s="11" customFormat="1" ht="24.75" customHeight="1"/>
    <row r="38" s="11" customFormat="1" ht="24.75" customHeight="1"/>
    <row r="39" s="11" customFormat="1" ht="24.75" customHeight="1"/>
    <row r="40" s="11" customFormat="1" ht="24.75" customHeight="1"/>
    <row r="41" s="11" customFormat="1" ht="24.75" customHeight="1"/>
    <row r="42" s="11" customFormat="1" ht="24.75" customHeight="1"/>
    <row r="43" s="11" customFormat="1" ht="24.75" customHeight="1"/>
    <row r="44" s="11" customFormat="1" ht="24.75" customHeight="1"/>
    <row r="45" s="11" customFormat="1" ht="24.75" customHeight="1"/>
    <row r="46" s="11" customFormat="1" ht="24.75" customHeight="1"/>
    <row r="47" s="11" customFormat="1" ht="24.75" customHeight="1"/>
    <row r="48" s="11" customFormat="1" ht="24.75" customHeight="1"/>
    <row r="49" s="11" customFormat="1" ht="24.75" customHeight="1"/>
    <row r="50" s="11" customFormat="1" ht="24.75" customHeight="1"/>
  </sheetData>
  <mergeCells count="1">
    <mergeCell ref="A2:H2"/>
  </mergeCells>
  <phoneticPr fontId="3" type="noConversion"/>
  <printOptions horizontalCentered="1"/>
  <pageMargins left="0.35433070866141736" right="0.23622047244094491" top="0.59055118110236227" bottom="0.51181102362204722" header="0.39370078740157483" footer="0.39370078740157483"/>
  <pageSetup paperSize="9" orientation="landscape" horizontalDpi="300" verticalDpi="300" r:id="rId1"/>
  <headerFooter alignWithMargins="0">
    <oddFooter>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44"/>
  <sheetViews>
    <sheetView showZeros="0" tabSelected="1" zoomScaleNormal="100" zoomScaleSheetLayoutView="100" workbookViewId="0">
      <pane xSplit="1" ySplit="6" topLeftCell="B13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RowHeight="12"/>
  <cols>
    <col min="1" max="1" width="31.875" style="25" customWidth="1"/>
    <col min="2" max="2" width="10" style="25" customWidth="1"/>
    <col min="3" max="3" width="11.125" style="25" customWidth="1"/>
    <col min="4" max="4" width="12" style="25" bestFit="1" customWidth="1"/>
    <col min="5" max="5" width="10.625" style="25" customWidth="1"/>
    <col min="6" max="7" width="11.5" style="25" customWidth="1"/>
    <col min="8" max="8" width="24" style="25" customWidth="1"/>
    <col min="9" max="16384" width="9" style="25"/>
  </cols>
  <sheetData>
    <row r="1" spans="1:8" ht="14.25">
      <c r="A1" s="24" t="s">
        <v>5</v>
      </c>
    </row>
    <row r="2" spans="1:8" s="26" customFormat="1" ht="25.5" customHeight="1">
      <c r="A2" s="124" t="s">
        <v>228</v>
      </c>
      <c r="B2" s="124"/>
      <c r="C2" s="124"/>
      <c r="D2" s="124"/>
      <c r="E2" s="124"/>
      <c r="F2" s="124"/>
      <c r="G2" s="124"/>
      <c r="H2" s="124"/>
    </row>
    <row r="3" spans="1:8" s="26" customFormat="1" ht="21" customHeight="1">
      <c r="A3" s="27"/>
      <c r="B3" s="27"/>
      <c r="C3" s="27"/>
      <c r="D3" s="27"/>
      <c r="H3" s="28" t="s">
        <v>42</v>
      </c>
    </row>
    <row r="4" spans="1:8" s="30" customFormat="1" ht="41.25" customHeight="1">
      <c r="A4" s="29" t="s">
        <v>43</v>
      </c>
      <c r="B4" s="52" t="s">
        <v>229</v>
      </c>
      <c r="C4" s="52" t="s">
        <v>230</v>
      </c>
      <c r="D4" s="29" t="s">
        <v>44</v>
      </c>
      <c r="E4" s="29" t="s">
        <v>19</v>
      </c>
      <c r="F4" s="52" t="s">
        <v>231</v>
      </c>
      <c r="G4" s="29" t="s">
        <v>45</v>
      </c>
      <c r="H4" s="29" t="s">
        <v>46</v>
      </c>
    </row>
    <row r="5" spans="1:8" s="35" customFormat="1" ht="27.75" customHeight="1">
      <c r="A5" s="31" t="s">
        <v>47</v>
      </c>
      <c r="B5" s="32">
        <f>B6+B21</f>
        <v>106227</v>
      </c>
      <c r="C5" s="32">
        <f>C6+C21</f>
        <v>122600</v>
      </c>
      <c r="D5" s="32">
        <f>D6+D21</f>
        <v>-6600</v>
      </c>
      <c r="E5" s="32">
        <f>E6+E21</f>
        <v>116000</v>
      </c>
      <c r="F5" s="32">
        <f>E5-B5</f>
        <v>9773</v>
      </c>
      <c r="G5" s="33">
        <f>F5/B5*100</f>
        <v>9.2001092001092015</v>
      </c>
      <c r="H5" s="34"/>
    </row>
    <row r="6" spans="1:8" s="40" customFormat="1" ht="22.5" customHeight="1">
      <c r="A6" s="36" t="s">
        <v>48</v>
      </c>
      <c r="B6" s="37">
        <f>SUM(B7,B8:B8,B9,B10,B11:B20)</f>
        <v>75316</v>
      </c>
      <c r="C6" s="37">
        <f>SUM(C7,C8:C8,C9,C10,C11:C20)</f>
        <v>89600</v>
      </c>
      <c r="D6" s="37">
        <f>SUM(D7,D8:D8,D9,D10,D11:D20)</f>
        <v>-7600</v>
      </c>
      <c r="E6" s="37">
        <f>SUM(E7,E8:E8,E9,E10,E11:E20)</f>
        <v>82000</v>
      </c>
      <c r="F6" s="37">
        <f>E6-B6</f>
        <v>6684</v>
      </c>
      <c r="G6" s="38">
        <f>F6/B6*100</f>
        <v>8.8746083169578842</v>
      </c>
      <c r="H6" s="39"/>
    </row>
    <row r="7" spans="1:8" s="40" customFormat="1" ht="22.5" customHeight="1">
      <c r="A7" s="41" t="s">
        <v>49</v>
      </c>
      <c r="B7" s="37">
        <v>27079</v>
      </c>
      <c r="C7" s="37">
        <v>33600</v>
      </c>
      <c r="D7" s="37">
        <f t="shared" ref="D7:D19" si="0">E7-C7</f>
        <v>-6600</v>
      </c>
      <c r="E7" s="37">
        <v>27000</v>
      </c>
      <c r="F7" s="37">
        <f t="shared" ref="F7:F18" si="1">E7-B7</f>
        <v>-79</v>
      </c>
      <c r="G7" s="38">
        <f t="shared" ref="G7:G18" si="2">F7/B7*100</f>
        <v>-0.29173898593005648</v>
      </c>
      <c r="H7" s="42"/>
    </row>
    <row r="8" spans="1:8" s="40" customFormat="1" ht="22.5" customHeight="1">
      <c r="A8" s="41" t="s">
        <v>50</v>
      </c>
      <c r="B8" s="37">
        <v>5577</v>
      </c>
      <c r="C8" s="37">
        <v>6200</v>
      </c>
      <c r="D8" s="37">
        <f t="shared" si="0"/>
        <v>400</v>
      </c>
      <c r="E8" s="37">
        <v>6600</v>
      </c>
      <c r="F8" s="37">
        <f t="shared" si="1"/>
        <v>1023</v>
      </c>
      <c r="G8" s="38">
        <f t="shared" si="2"/>
        <v>18.34319526627219</v>
      </c>
      <c r="H8" s="42"/>
    </row>
    <row r="9" spans="1:8" s="40" customFormat="1" ht="22.5" customHeight="1">
      <c r="A9" s="41" t="s">
        <v>51</v>
      </c>
      <c r="B9" s="37">
        <v>2092</v>
      </c>
      <c r="C9" s="37">
        <v>2200</v>
      </c>
      <c r="D9" s="37">
        <f t="shared" si="0"/>
        <v>-500</v>
      </c>
      <c r="E9" s="37">
        <v>1700</v>
      </c>
      <c r="F9" s="37">
        <f t="shared" si="1"/>
        <v>-392</v>
      </c>
      <c r="G9" s="38">
        <f t="shared" si="2"/>
        <v>-18.738049713193117</v>
      </c>
      <c r="H9" s="42"/>
    </row>
    <row r="10" spans="1:8" s="40" customFormat="1" ht="22.5" customHeight="1">
      <c r="A10" s="41" t="s">
        <v>52</v>
      </c>
      <c r="B10" s="37">
        <v>6427</v>
      </c>
      <c r="C10" s="37">
        <v>7500</v>
      </c>
      <c r="D10" s="37">
        <f t="shared" si="0"/>
        <v>-500</v>
      </c>
      <c r="E10" s="37">
        <v>7000</v>
      </c>
      <c r="F10" s="37">
        <f t="shared" si="1"/>
        <v>573</v>
      </c>
      <c r="G10" s="38">
        <f t="shared" si="2"/>
        <v>8.9155126808775478</v>
      </c>
      <c r="H10" s="42"/>
    </row>
    <row r="11" spans="1:8" s="40" customFormat="1" ht="22.5" customHeight="1">
      <c r="A11" s="41" t="s">
        <v>53</v>
      </c>
      <c r="B11" s="37">
        <v>6919</v>
      </c>
      <c r="C11" s="37">
        <v>9500</v>
      </c>
      <c r="D11" s="37">
        <f t="shared" si="0"/>
        <v>-2900</v>
      </c>
      <c r="E11" s="37">
        <v>6600</v>
      </c>
      <c r="F11" s="37">
        <f t="shared" si="1"/>
        <v>-319</v>
      </c>
      <c r="G11" s="38">
        <f t="shared" si="2"/>
        <v>-4.6104928457869638</v>
      </c>
      <c r="H11" s="42"/>
    </row>
    <row r="12" spans="1:8" s="40" customFormat="1" ht="22.5" customHeight="1">
      <c r="A12" s="41" t="s">
        <v>54</v>
      </c>
      <c r="B12" s="37">
        <v>4056</v>
      </c>
      <c r="C12" s="37">
        <v>4500</v>
      </c>
      <c r="D12" s="37">
        <f t="shared" si="0"/>
        <v>-400</v>
      </c>
      <c r="E12" s="37">
        <v>4100</v>
      </c>
      <c r="F12" s="37">
        <f t="shared" si="1"/>
        <v>44</v>
      </c>
      <c r="G12" s="38">
        <f t="shared" si="2"/>
        <v>1.0848126232741617</v>
      </c>
      <c r="H12" s="43"/>
    </row>
    <row r="13" spans="1:8" s="44" customFormat="1" ht="22.5" customHeight="1">
      <c r="A13" s="41" t="s">
        <v>55</v>
      </c>
      <c r="B13" s="37">
        <v>2146</v>
      </c>
      <c r="C13" s="37">
        <v>2300</v>
      </c>
      <c r="D13" s="37">
        <f t="shared" si="0"/>
        <v>-100</v>
      </c>
      <c r="E13" s="37">
        <v>2200</v>
      </c>
      <c r="F13" s="37">
        <f t="shared" si="1"/>
        <v>54</v>
      </c>
      <c r="G13" s="38">
        <f t="shared" si="2"/>
        <v>2.516309412861137</v>
      </c>
      <c r="H13" s="43"/>
    </row>
    <row r="14" spans="1:8" s="44" customFormat="1" ht="22.5" customHeight="1">
      <c r="A14" s="41" t="s">
        <v>56</v>
      </c>
      <c r="B14" s="37">
        <v>8799</v>
      </c>
      <c r="C14" s="37">
        <v>9500</v>
      </c>
      <c r="D14" s="37">
        <f t="shared" si="0"/>
        <v>-1000</v>
      </c>
      <c r="E14" s="37">
        <v>8500</v>
      </c>
      <c r="F14" s="37">
        <f t="shared" si="1"/>
        <v>-299</v>
      </c>
      <c r="G14" s="38">
        <f t="shared" si="2"/>
        <v>-3.3981134219797706</v>
      </c>
      <c r="H14" s="43"/>
    </row>
    <row r="15" spans="1:8" s="44" customFormat="1" ht="22.5" customHeight="1">
      <c r="A15" s="41" t="s">
        <v>57</v>
      </c>
      <c r="B15" s="37">
        <v>2770</v>
      </c>
      <c r="C15" s="37">
        <v>3500</v>
      </c>
      <c r="D15" s="37">
        <f t="shared" si="0"/>
        <v>3600</v>
      </c>
      <c r="E15" s="37">
        <v>7100</v>
      </c>
      <c r="F15" s="37">
        <f t="shared" si="1"/>
        <v>4330</v>
      </c>
      <c r="G15" s="38">
        <f t="shared" si="2"/>
        <v>156.31768953068593</v>
      </c>
      <c r="H15" s="43"/>
    </row>
    <row r="16" spans="1:8" s="44" customFormat="1" ht="22.5" customHeight="1">
      <c r="A16" s="41" t="s">
        <v>58</v>
      </c>
      <c r="B16" s="37">
        <v>1712</v>
      </c>
      <c r="C16" s="37">
        <v>2000</v>
      </c>
      <c r="D16" s="37">
        <f t="shared" si="0"/>
        <v>-800</v>
      </c>
      <c r="E16" s="37">
        <v>1200</v>
      </c>
      <c r="F16" s="37">
        <f t="shared" si="1"/>
        <v>-512</v>
      </c>
      <c r="G16" s="38">
        <f t="shared" si="2"/>
        <v>-29.906542056074763</v>
      </c>
      <c r="H16" s="43"/>
    </row>
    <row r="17" spans="1:8" s="44" customFormat="1" ht="22.5" customHeight="1">
      <c r="A17" s="41" t="s">
        <v>59</v>
      </c>
      <c r="B17" s="37">
        <v>1988</v>
      </c>
      <c r="C17" s="37">
        <v>2000</v>
      </c>
      <c r="D17" s="37">
        <f t="shared" si="0"/>
        <v>-1100</v>
      </c>
      <c r="E17" s="37">
        <v>900</v>
      </c>
      <c r="F17" s="37">
        <f t="shared" si="1"/>
        <v>-1088</v>
      </c>
      <c r="G17" s="38">
        <f t="shared" si="2"/>
        <v>-54.728370221327971</v>
      </c>
      <c r="H17" s="42"/>
    </row>
    <row r="18" spans="1:8" s="44" customFormat="1" ht="22.5" customHeight="1">
      <c r="A18" s="36" t="s">
        <v>60</v>
      </c>
      <c r="B18" s="37">
        <v>5622</v>
      </c>
      <c r="C18" s="37">
        <v>6500</v>
      </c>
      <c r="D18" s="37">
        <f t="shared" si="0"/>
        <v>2300</v>
      </c>
      <c r="E18" s="37">
        <v>8800</v>
      </c>
      <c r="F18" s="37">
        <f t="shared" si="1"/>
        <v>3178</v>
      </c>
      <c r="G18" s="38">
        <f t="shared" si="2"/>
        <v>56.527926004980436</v>
      </c>
      <c r="H18" s="42"/>
    </row>
    <row r="19" spans="1:8" s="44" customFormat="1" ht="22.5" customHeight="1">
      <c r="A19" s="36" t="s">
        <v>61</v>
      </c>
      <c r="B19" s="37">
        <v>129</v>
      </c>
      <c r="C19" s="37">
        <v>300</v>
      </c>
      <c r="D19" s="37">
        <f t="shared" si="0"/>
        <v>0</v>
      </c>
      <c r="E19" s="37">
        <v>300</v>
      </c>
      <c r="F19" s="37">
        <f>E19-B19</f>
        <v>171</v>
      </c>
      <c r="G19" s="38"/>
      <c r="H19" s="43"/>
    </row>
    <row r="20" spans="1:8" s="44" customFormat="1" ht="22.5" customHeight="1">
      <c r="A20" s="36" t="s">
        <v>62</v>
      </c>
      <c r="B20" s="37"/>
      <c r="C20" s="37"/>
      <c r="D20" s="37"/>
      <c r="E20" s="37"/>
      <c r="F20" s="37"/>
      <c r="G20" s="37"/>
      <c r="H20" s="43"/>
    </row>
    <row r="21" spans="1:8" s="44" customFormat="1" ht="22.5" customHeight="1">
      <c r="A21" s="41" t="s">
        <v>63</v>
      </c>
      <c r="B21" s="32">
        <f>SUM(B22,B23:B29)</f>
        <v>30911</v>
      </c>
      <c r="C21" s="32">
        <f>SUM(C22,C23:C29)</f>
        <v>33000</v>
      </c>
      <c r="D21" s="32">
        <f>SUM(D22,D23:D29)</f>
        <v>1000</v>
      </c>
      <c r="E21" s="32">
        <f>SUM(E22,E23:E29)</f>
        <v>34000</v>
      </c>
      <c r="F21" s="32">
        <f>E21-B21</f>
        <v>3089</v>
      </c>
      <c r="G21" s="33">
        <f>F21/B21*100</f>
        <v>9.993206301963701</v>
      </c>
      <c r="H21" s="43"/>
    </row>
    <row r="22" spans="1:8" s="44" customFormat="1" ht="22.5" customHeight="1">
      <c r="A22" s="45" t="s">
        <v>64</v>
      </c>
      <c r="B22" s="37">
        <v>4905</v>
      </c>
      <c r="C22" s="37">
        <v>6000</v>
      </c>
      <c r="D22" s="37">
        <f t="shared" ref="D22:D29" si="3">E22-C22</f>
        <v>-1500</v>
      </c>
      <c r="E22" s="37">
        <v>4500</v>
      </c>
      <c r="F22" s="37">
        <f t="shared" ref="F22:F29" si="4">E22-B22</f>
        <v>-405</v>
      </c>
      <c r="G22" s="38">
        <f t="shared" ref="G22:G29" si="5">F22/B22*100</f>
        <v>-8.2568807339449553</v>
      </c>
      <c r="H22" s="43"/>
    </row>
    <row r="23" spans="1:8" s="44" customFormat="1" ht="22.5" customHeight="1">
      <c r="A23" s="45" t="s">
        <v>65</v>
      </c>
      <c r="B23" s="37">
        <v>5991</v>
      </c>
      <c r="C23" s="37">
        <v>6500</v>
      </c>
      <c r="D23" s="37">
        <f t="shared" si="3"/>
        <v>-2000</v>
      </c>
      <c r="E23" s="37">
        <v>4500</v>
      </c>
      <c r="F23" s="37">
        <f t="shared" si="4"/>
        <v>-1491</v>
      </c>
      <c r="G23" s="38">
        <f t="shared" si="5"/>
        <v>-24.887330996494743</v>
      </c>
      <c r="H23" s="42"/>
    </row>
    <row r="24" spans="1:8" s="44" customFormat="1" ht="22.5" customHeight="1">
      <c r="A24" s="45" t="s">
        <v>66</v>
      </c>
      <c r="B24" s="37">
        <v>3961</v>
      </c>
      <c r="C24" s="37">
        <v>4000</v>
      </c>
      <c r="D24" s="37">
        <f t="shared" si="3"/>
        <v>5500</v>
      </c>
      <c r="E24" s="37">
        <v>9500</v>
      </c>
      <c r="F24" s="37">
        <f t="shared" si="4"/>
        <v>5539</v>
      </c>
      <c r="G24" s="38">
        <f t="shared" si="5"/>
        <v>139.83842464024235</v>
      </c>
      <c r="H24" s="42"/>
    </row>
    <row r="25" spans="1:8" s="44" customFormat="1" ht="22.5" customHeight="1">
      <c r="A25" s="45" t="s">
        <v>67</v>
      </c>
      <c r="B25" s="37">
        <v>417</v>
      </c>
      <c r="C25" s="37">
        <v>500</v>
      </c>
      <c r="D25" s="37">
        <f t="shared" si="3"/>
        <v>0</v>
      </c>
      <c r="E25" s="37">
        <v>500</v>
      </c>
      <c r="F25" s="37">
        <f t="shared" si="4"/>
        <v>83</v>
      </c>
      <c r="G25" s="38">
        <f t="shared" si="5"/>
        <v>19.904076738609113</v>
      </c>
      <c r="H25" s="42"/>
    </row>
    <row r="26" spans="1:8" s="44" customFormat="1" ht="22.5" customHeight="1">
      <c r="A26" s="45" t="s">
        <v>68</v>
      </c>
      <c r="B26" s="37">
        <v>12147</v>
      </c>
      <c r="C26" s="37">
        <v>13700</v>
      </c>
      <c r="D26" s="37">
        <f t="shared" si="3"/>
        <v>-3700</v>
      </c>
      <c r="E26" s="37">
        <v>10000</v>
      </c>
      <c r="F26" s="37">
        <f t="shared" si="4"/>
        <v>-2147</v>
      </c>
      <c r="G26" s="38">
        <f t="shared" si="5"/>
        <v>-17.675146126615626</v>
      </c>
      <c r="H26" s="42"/>
    </row>
    <row r="27" spans="1:8" s="44" customFormat="1" ht="22.5" customHeight="1">
      <c r="A27" s="45" t="s">
        <v>69</v>
      </c>
      <c r="B27" s="37">
        <v>142</v>
      </c>
      <c r="C27" s="37"/>
      <c r="D27" s="37">
        <f t="shared" si="3"/>
        <v>4100</v>
      </c>
      <c r="E27" s="37">
        <v>4100</v>
      </c>
      <c r="F27" s="37">
        <f t="shared" si="4"/>
        <v>3958</v>
      </c>
      <c r="G27" s="38"/>
      <c r="H27" s="42"/>
    </row>
    <row r="28" spans="1:8" s="44" customFormat="1" ht="22.5" customHeight="1">
      <c r="A28" s="45" t="s">
        <v>70</v>
      </c>
      <c r="B28" s="37">
        <v>113</v>
      </c>
      <c r="C28" s="37">
        <v>100</v>
      </c>
      <c r="D28" s="37">
        <f t="shared" si="3"/>
        <v>-30</v>
      </c>
      <c r="E28" s="37">
        <v>70</v>
      </c>
      <c r="F28" s="37">
        <f t="shared" si="4"/>
        <v>-43</v>
      </c>
      <c r="G28" s="38"/>
      <c r="H28" s="46"/>
    </row>
    <row r="29" spans="1:8" s="44" customFormat="1" ht="22.5" customHeight="1">
      <c r="A29" s="45" t="s">
        <v>71</v>
      </c>
      <c r="B29" s="37">
        <v>3235</v>
      </c>
      <c r="C29" s="37">
        <v>2200</v>
      </c>
      <c r="D29" s="37">
        <f t="shared" si="3"/>
        <v>-1370</v>
      </c>
      <c r="E29" s="37">
        <v>830</v>
      </c>
      <c r="F29" s="37">
        <f t="shared" si="4"/>
        <v>-2405</v>
      </c>
      <c r="G29" s="38">
        <f t="shared" si="5"/>
        <v>-74.343122102009275</v>
      </c>
      <c r="H29" s="48"/>
    </row>
    <row r="30" spans="1:8" s="47" customFormat="1" ht="22.5" customHeight="1">
      <c r="A30" s="26"/>
      <c r="B30" s="26"/>
      <c r="C30" s="26"/>
      <c r="D30" s="26"/>
      <c r="E30" s="26"/>
      <c r="F30" s="26"/>
      <c r="G30" s="26"/>
      <c r="H30" s="26"/>
    </row>
    <row r="31" spans="1:8" s="26" customFormat="1" ht="22.5" customHeight="1"/>
    <row r="32" spans="1:8" s="26" customFormat="1"/>
    <row r="33" spans="1:8" s="26" customFormat="1"/>
    <row r="34" spans="1:8" s="26" customFormat="1"/>
    <row r="35" spans="1:8" s="26" customFormat="1"/>
    <row r="36" spans="1:8" s="26" customFormat="1"/>
    <row r="37" spans="1:8" s="26" customFormat="1"/>
    <row r="38" spans="1:8" s="26" customFormat="1"/>
    <row r="39" spans="1:8" s="26" customFormat="1"/>
    <row r="40" spans="1:8" s="26" customFormat="1"/>
    <row r="41" spans="1:8" s="26" customFormat="1"/>
    <row r="42" spans="1:8" s="26" customFormat="1">
      <c r="C42" s="25"/>
      <c r="D42" s="25"/>
      <c r="E42" s="25"/>
      <c r="F42" s="25"/>
      <c r="G42" s="25"/>
    </row>
    <row r="43" spans="1:8" s="26" customFormat="1">
      <c r="A43" s="25"/>
      <c r="B43" s="25"/>
      <c r="C43" s="25"/>
      <c r="D43" s="25"/>
      <c r="E43" s="25"/>
      <c r="F43" s="25"/>
      <c r="G43" s="25"/>
      <c r="H43" s="25"/>
    </row>
    <row r="44" spans="1:8" s="26" customFormat="1">
      <c r="A44" s="25"/>
      <c r="B44" s="25"/>
      <c r="C44" s="25"/>
      <c r="D44" s="25"/>
      <c r="E44" s="25"/>
      <c r="F44" s="25"/>
      <c r="G44" s="25"/>
      <c r="H44" s="25"/>
    </row>
  </sheetData>
  <mergeCells count="1">
    <mergeCell ref="A2:H2"/>
  </mergeCells>
  <phoneticPr fontId="3" type="noConversion"/>
  <printOptions horizontalCentered="1"/>
  <pageMargins left="0.35433070866141736" right="0.23622047244094491" top="0.59055118110236227" bottom="0.51181102362204722" header="0.39370078740157483" footer="0.39370078740157483"/>
  <pageSetup paperSize="9" fitToHeight="0" orientation="landscape" horizontalDpi="4294967295" verticalDpi="4294967295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32"/>
  <sheetViews>
    <sheetView showZeros="0" tabSelected="1" zoomScaleNormal="100" workbookViewId="0">
      <selection activeCell="A17" sqref="A17"/>
    </sheetView>
  </sheetViews>
  <sheetFormatPr defaultRowHeight="11.25"/>
  <cols>
    <col min="1" max="1" width="30" style="50" customWidth="1"/>
    <col min="2" max="2" width="7.875" style="50" customWidth="1"/>
    <col min="3" max="3" width="8.625" style="50" customWidth="1"/>
    <col min="4" max="4" width="9.625" style="50" customWidth="1"/>
    <col min="5" max="5" width="8.375" style="50" customWidth="1"/>
    <col min="6" max="7" width="8.625" style="50" customWidth="1"/>
    <col min="8" max="8" width="9.375" style="50" customWidth="1"/>
    <col min="9" max="9" width="41.375" style="50" customWidth="1"/>
    <col min="10" max="16384" width="9" style="50"/>
  </cols>
  <sheetData>
    <row r="1" spans="1:9" s="49" customFormat="1" ht="14.25">
      <c r="A1" s="49" t="s">
        <v>72</v>
      </c>
    </row>
    <row r="2" spans="1:9" ht="34.5" customHeight="1">
      <c r="A2" s="125" t="s">
        <v>232</v>
      </c>
      <c r="B2" s="125"/>
      <c r="C2" s="125"/>
      <c r="D2" s="125"/>
      <c r="E2" s="125"/>
      <c r="F2" s="125"/>
      <c r="G2" s="125"/>
      <c r="H2" s="125"/>
      <c r="I2" s="125"/>
    </row>
    <row r="3" spans="1:9" ht="21.75" customHeight="1">
      <c r="I3" s="51" t="s">
        <v>73</v>
      </c>
    </row>
    <row r="4" spans="1:9" s="53" customFormat="1" ht="35.25" customHeight="1">
      <c r="A4" s="126" t="s">
        <v>74</v>
      </c>
      <c r="B4" s="128" t="s">
        <v>17</v>
      </c>
      <c r="C4" s="129"/>
      <c r="D4" s="129"/>
      <c r="E4" s="130" t="s">
        <v>75</v>
      </c>
      <c r="F4" s="128" t="s">
        <v>19</v>
      </c>
      <c r="G4" s="129"/>
      <c r="H4" s="132"/>
      <c r="I4" s="133" t="s">
        <v>76</v>
      </c>
    </row>
    <row r="5" spans="1:9" s="53" customFormat="1" ht="63.75" customHeight="1">
      <c r="A5" s="127"/>
      <c r="B5" s="16" t="s">
        <v>77</v>
      </c>
      <c r="C5" s="54" t="s">
        <v>78</v>
      </c>
      <c r="D5" s="54" t="s">
        <v>79</v>
      </c>
      <c r="E5" s="131"/>
      <c r="F5" s="16" t="s">
        <v>77</v>
      </c>
      <c r="G5" s="54" t="s">
        <v>78</v>
      </c>
      <c r="H5" s="54" t="s">
        <v>79</v>
      </c>
      <c r="I5" s="134"/>
    </row>
    <row r="6" spans="1:9" ht="23.25" customHeight="1">
      <c r="A6" s="55" t="s">
        <v>77</v>
      </c>
      <c r="B6" s="56">
        <f>SUM(B7:B32)</f>
        <v>278786</v>
      </c>
      <c r="C6" s="56">
        <f>SUM(C7:C32)</f>
        <v>278701</v>
      </c>
      <c r="D6" s="56">
        <f>SUM(D7:D32)</f>
        <v>85</v>
      </c>
      <c r="E6" s="56">
        <f>SUM(E7:E32)</f>
        <v>15860</v>
      </c>
      <c r="F6" s="56">
        <f>SUM(G6:H6)</f>
        <v>294646</v>
      </c>
      <c r="G6" s="56">
        <f>C6+E6</f>
        <v>294561</v>
      </c>
      <c r="H6" s="56">
        <f>SUM(H7:H32)</f>
        <v>85</v>
      </c>
      <c r="I6" s="57">
        <f>SUM(I7:I29)</f>
        <v>0</v>
      </c>
    </row>
    <row r="7" spans="1:9" ht="23.25" customHeight="1">
      <c r="A7" s="58" t="s">
        <v>80</v>
      </c>
      <c r="B7" s="57">
        <f>C7+D7</f>
        <v>38117</v>
      </c>
      <c r="C7" s="57">
        <v>38117</v>
      </c>
      <c r="D7" s="59"/>
      <c r="E7" s="57">
        <v>2440</v>
      </c>
      <c r="F7" s="57">
        <f t="shared" ref="F7:F32" si="0">SUM(G7:H7)</f>
        <v>40557</v>
      </c>
      <c r="G7" s="57">
        <f t="shared" ref="G7:G32" si="1">C7+E7</f>
        <v>40557</v>
      </c>
      <c r="H7" s="59"/>
      <c r="I7" s="60"/>
    </row>
    <row r="8" spans="1:9" ht="23.25" customHeight="1">
      <c r="A8" s="58" t="s">
        <v>81</v>
      </c>
      <c r="B8" s="57">
        <f t="shared" ref="B8:B32" si="2">C8+D8</f>
        <v>0</v>
      </c>
      <c r="C8" s="59">
        <v>0</v>
      </c>
      <c r="D8" s="59"/>
      <c r="E8" s="57">
        <v>0</v>
      </c>
      <c r="F8" s="57">
        <f t="shared" si="0"/>
        <v>0</v>
      </c>
      <c r="G8" s="57">
        <f t="shared" si="1"/>
        <v>0</v>
      </c>
      <c r="H8" s="59"/>
      <c r="I8" s="61"/>
    </row>
    <row r="9" spans="1:9" ht="23.25" customHeight="1">
      <c r="A9" s="58" t="s">
        <v>82</v>
      </c>
      <c r="B9" s="57">
        <f t="shared" si="2"/>
        <v>87</v>
      </c>
      <c r="C9" s="59">
        <v>87</v>
      </c>
      <c r="D9" s="59"/>
      <c r="E9" s="57">
        <v>6</v>
      </c>
      <c r="F9" s="57">
        <f t="shared" si="0"/>
        <v>93</v>
      </c>
      <c r="G9" s="57">
        <f t="shared" si="1"/>
        <v>93</v>
      </c>
      <c r="H9" s="59"/>
      <c r="I9" s="61"/>
    </row>
    <row r="10" spans="1:9" ht="23.25" customHeight="1">
      <c r="A10" s="58" t="s">
        <v>83</v>
      </c>
      <c r="B10" s="57">
        <f t="shared" si="2"/>
        <v>11299</v>
      </c>
      <c r="C10" s="59">
        <v>11299</v>
      </c>
      <c r="D10" s="59"/>
      <c r="E10" s="57">
        <v>508</v>
      </c>
      <c r="F10" s="57">
        <f t="shared" si="0"/>
        <v>11807</v>
      </c>
      <c r="G10" s="57">
        <f t="shared" si="1"/>
        <v>11807</v>
      </c>
      <c r="H10" s="59"/>
      <c r="I10" s="60"/>
    </row>
    <row r="11" spans="1:9" ht="23.25" customHeight="1">
      <c r="A11" s="58" t="s">
        <v>84</v>
      </c>
      <c r="B11" s="57">
        <f t="shared" si="2"/>
        <v>53608</v>
      </c>
      <c r="C11" s="59">
        <v>53608</v>
      </c>
      <c r="D11" s="59"/>
      <c r="E11" s="57">
        <v>5740</v>
      </c>
      <c r="F11" s="57">
        <f t="shared" si="0"/>
        <v>59348</v>
      </c>
      <c r="G11" s="57">
        <f t="shared" si="1"/>
        <v>59348</v>
      </c>
      <c r="H11" s="59"/>
      <c r="I11" s="61"/>
    </row>
    <row r="12" spans="1:9" ht="23.25" customHeight="1">
      <c r="A12" s="58" t="s">
        <v>85</v>
      </c>
      <c r="B12" s="57">
        <f t="shared" si="2"/>
        <v>222</v>
      </c>
      <c r="C12" s="59">
        <v>222</v>
      </c>
      <c r="D12" s="59">
        <v>0</v>
      </c>
      <c r="E12" s="57">
        <v>110</v>
      </c>
      <c r="F12" s="57">
        <f t="shared" si="0"/>
        <v>332</v>
      </c>
      <c r="G12" s="57">
        <f t="shared" si="1"/>
        <v>332</v>
      </c>
      <c r="H12" s="59">
        <v>0</v>
      </c>
      <c r="I12" s="60"/>
    </row>
    <row r="13" spans="1:9" ht="23.25" customHeight="1">
      <c r="A13" s="58" t="s">
        <v>86</v>
      </c>
      <c r="B13" s="57">
        <f t="shared" si="2"/>
        <v>2265</v>
      </c>
      <c r="C13" s="59">
        <v>2265</v>
      </c>
      <c r="D13" s="59">
        <v>0</v>
      </c>
      <c r="E13" s="57">
        <v>553</v>
      </c>
      <c r="F13" s="57">
        <f t="shared" si="0"/>
        <v>2818</v>
      </c>
      <c r="G13" s="57">
        <f t="shared" si="1"/>
        <v>2818</v>
      </c>
      <c r="H13" s="59">
        <v>0</v>
      </c>
      <c r="I13" s="60"/>
    </row>
    <row r="14" spans="1:9" ht="23.25" customHeight="1">
      <c r="A14" s="58" t="s">
        <v>87</v>
      </c>
      <c r="B14" s="57">
        <f t="shared" si="2"/>
        <v>77372</v>
      </c>
      <c r="C14" s="59">
        <v>77287</v>
      </c>
      <c r="D14" s="59">
        <v>85</v>
      </c>
      <c r="E14" s="57"/>
      <c r="F14" s="57">
        <f t="shared" si="0"/>
        <v>77372</v>
      </c>
      <c r="G14" s="57">
        <f t="shared" si="1"/>
        <v>77287</v>
      </c>
      <c r="H14" s="59">
        <v>85</v>
      </c>
      <c r="I14" s="60"/>
    </row>
    <row r="15" spans="1:9" ht="23.25" customHeight="1">
      <c r="A15" s="58" t="s">
        <v>88</v>
      </c>
      <c r="B15" s="57">
        <f t="shared" si="2"/>
        <v>14926</v>
      </c>
      <c r="C15" s="59">
        <v>14926</v>
      </c>
      <c r="D15" s="59"/>
      <c r="E15" s="57"/>
      <c r="F15" s="57">
        <f t="shared" si="0"/>
        <v>14926</v>
      </c>
      <c r="G15" s="57">
        <f>C15+E15</f>
        <v>14926</v>
      </c>
      <c r="H15" s="59"/>
      <c r="I15" s="60"/>
    </row>
    <row r="16" spans="1:9" ht="23.25" customHeight="1">
      <c r="A16" s="58" t="s">
        <v>89</v>
      </c>
      <c r="B16" s="57">
        <f t="shared" si="2"/>
        <v>295</v>
      </c>
      <c r="C16" s="59">
        <v>295</v>
      </c>
      <c r="D16" s="59"/>
      <c r="E16" s="57">
        <v>309</v>
      </c>
      <c r="F16" s="57">
        <f t="shared" si="0"/>
        <v>604</v>
      </c>
      <c r="G16" s="57">
        <f t="shared" si="1"/>
        <v>604</v>
      </c>
      <c r="H16" s="59"/>
      <c r="I16" s="60"/>
    </row>
    <row r="17" spans="1:9" ht="23.25" customHeight="1">
      <c r="A17" s="58" t="s">
        <v>90</v>
      </c>
      <c r="B17" s="57">
        <f t="shared" si="2"/>
        <v>5527</v>
      </c>
      <c r="C17" s="59">
        <v>5527</v>
      </c>
      <c r="D17" s="59">
        <v>0</v>
      </c>
      <c r="E17" s="57">
        <v>876</v>
      </c>
      <c r="F17" s="57">
        <f t="shared" si="0"/>
        <v>6403</v>
      </c>
      <c r="G17" s="57">
        <f t="shared" si="1"/>
        <v>6403</v>
      </c>
      <c r="H17" s="59">
        <v>0</v>
      </c>
      <c r="I17" s="60"/>
    </row>
    <row r="18" spans="1:9" ht="23.25" customHeight="1">
      <c r="A18" s="58" t="s">
        <v>91</v>
      </c>
      <c r="B18" s="57">
        <f t="shared" si="2"/>
        <v>56798</v>
      </c>
      <c r="C18" s="59">
        <v>56798</v>
      </c>
      <c r="D18" s="59">
        <v>0</v>
      </c>
      <c r="E18" s="57">
        <v>2428</v>
      </c>
      <c r="F18" s="57">
        <f t="shared" si="0"/>
        <v>59226</v>
      </c>
      <c r="G18" s="57">
        <f t="shared" si="1"/>
        <v>59226</v>
      </c>
      <c r="H18" s="59"/>
      <c r="I18" s="60"/>
    </row>
    <row r="19" spans="1:9" ht="23.25" customHeight="1">
      <c r="A19" s="58" t="s">
        <v>92</v>
      </c>
      <c r="B19" s="57">
        <f t="shared" si="2"/>
        <v>625</v>
      </c>
      <c r="C19" s="59">
        <v>625</v>
      </c>
      <c r="D19" s="59">
        <v>0</v>
      </c>
      <c r="E19" s="57">
        <v>257</v>
      </c>
      <c r="F19" s="57">
        <f t="shared" si="0"/>
        <v>882</v>
      </c>
      <c r="G19" s="57">
        <f t="shared" si="1"/>
        <v>882</v>
      </c>
      <c r="H19" s="59">
        <v>0</v>
      </c>
      <c r="I19" s="60"/>
    </row>
    <row r="20" spans="1:9" ht="23.25" customHeight="1">
      <c r="A20" s="58" t="s">
        <v>93</v>
      </c>
      <c r="B20" s="57">
        <f t="shared" si="2"/>
        <v>7</v>
      </c>
      <c r="C20" s="59">
        <v>7</v>
      </c>
      <c r="D20" s="59">
        <v>0</v>
      </c>
      <c r="E20" s="57">
        <v>104</v>
      </c>
      <c r="F20" s="57">
        <f t="shared" si="0"/>
        <v>111</v>
      </c>
      <c r="G20" s="57">
        <f t="shared" si="1"/>
        <v>111</v>
      </c>
      <c r="H20" s="59">
        <v>0</v>
      </c>
      <c r="I20" s="60"/>
    </row>
    <row r="21" spans="1:9" ht="23.25" customHeight="1">
      <c r="A21" s="58" t="s">
        <v>94</v>
      </c>
      <c r="B21" s="57">
        <f t="shared" si="2"/>
        <v>354</v>
      </c>
      <c r="C21" s="59">
        <v>354</v>
      </c>
      <c r="D21" s="59">
        <v>0</v>
      </c>
      <c r="E21" s="57">
        <v>53</v>
      </c>
      <c r="F21" s="57">
        <f t="shared" si="0"/>
        <v>407</v>
      </c>
      <c r="G21" s="57">
        <f t="shared" si="1"/>
        <v>407</v>
      </c>
      <c r="H21" s="59">
        <v>0</v>
      </c>
      <c r="I21" s="60"/>
    </row>
    <row r="22" spans="1:9" ht="23.25" customHeight="1">
      <c r="A22" s="58" t="s">
        <v>95</v>
      </c>
      <c r="B22" s="57">
        <f t="shared" si="2"/>
        <v>0</v>
      </c>
      <c r="C22" s="59">
        <v>0</v>
      </c>
      <c r="D22" s="59">
        <v>0</v>
      </c>
      <c r="E22" s="57">
        <v>0</v>
      </c>
      <c r="F22" s="57">
        <f t="shared" si="0"/>
        <v>0</v>
      </c>
      <c r="G22" s="57">
        <f t="shared" si="1"/>
        <v>0</v>
      </c>
      <c r="H22" s="59">
        <v>0</v>
      </c>
      <c r="I22" s="60"/>
    </row>
    <row r="23" spans="1:9" ht="23.25" customHeight="1">
      <c r="A23" s="58" t="s">
        <v>96</v>
      </c>
      <c r="B23" s="57">
        <f t="shared" si="2"/>
        <v>0</v>
      </c>
      <c r="C23" s="59">
        <v>0</v>
      </c>
      <c r="D23" s="59">
        <v>0</v>
      </c>
      <c r="E23" s="57">
        <v>0</v>
      </c>
      <c r="F23" s="57">
        <f t="shared" si="0"/>
        <v>0</v>
      </c>
      <c r="G23" s="57">
        <f t="shared" si="1"/>
        <v>0</v>
      </c>
      <c r="H23" s="59">
        <v>0</v>
      </c>
      <c r="I23" s="60"/>
    </row>
    <row r="24" spans="1:9" ht="23.25" customHeight="1">
      <c r="A24" s="58" t="s">
        <v>97</v>
      </c>
      <c r="B24" s="57">
        <f t="shared" si="2"/>
        <v>1281</v>
      </c>
      <c r="C24" s="59">
        <v>1281</v>
      </c>
      <c r="D24" s="59">
        <v>0</v>
      </c>
      <c r="E24" s="57">
        <v>517</v>
      </c>
      <c r="F24" s="57">
        <f t="shared" si="0"/>
        <v>1798</v>
      </c>
      <c r="G24" s="57">
        <f t="shared" si="1"/>
        <v>1798</v>
      </c>
      <c r="H24" s="59">
        <v>0</v>
      </c>
      <c r="I24" s="60"/>
    </row>
    <row r="25" spans="1:9" ht="23.25" customHeight="1">
      <c r="A25" s="58" t="s">
        <v>98</v>
      </c>
      <c r="B25" s="57">
        <f t="shared" si="2"/>
        <v>11736</v>
      </c>
      <c r="C25" s="59">
        <v>11736</v>
      </c>
      <c r="D25" s="59">
        <v>0</v>
      </c>
      <c r="E25" s="57">
        <v>1669</v>
      </c>
      <c r="F25" s="57">
        <f t="shared" si="0"/>
        <v>13405</v>
      </c>
      <c r="G25" s="57">
        <f t="shared" si="1"/>
        <v>13405</v>
      </c>
      <c r="H25" s="59"/>
      <c r="I25" s="60"/>
    </row>
    <row r="26" spans="1:9" ht="23.25" customHeight="1">
      <c r="A26" s="58" t="s">
        <v>99</v>
      </c>
      <c r="B26" s="57">
        <f t="shared" si="2"/>
        <v>74</v>
      </c>
      <c r="C26" s="59">
        <v>74</v>
      </c>
      <c r="D26" s="59">
        <v>0</v>
      </c>
      <c r="E26" s="57">
        <v>54</v>
      </c>
      <c r="F26" s="57">
        <f t="shared" si="0"/>
        <v>128</v>
      </c>
      <c r="G26" s="57">
        <f t="shared" si="1"/>
        <v>128</v>
      </c>
      <c r="H26" s="57">
        <v>0</v>
      </c>
      <c r="I26" s="60"/>
    </row>
    <row r="27" spans="1:9" ht="23.25" customHeight="1">
      <c r="A27" s="58" t="s">
        <v>100</v>
      </c>
      <c r="B27" s="57">
        <f t="shared" si="2"/>
        <v>798</v>
      </c>
      <c r="C27" s="59">
        <v>798</v>
      </c>
      <c r="D27" s="59">
        <v>0</v>
      </c>
      <c r="E27" s="57">
        <v>236</v>
      </c>
      <c r="F27" s="57">
        <f t="shared" si="0"/>
        <v>1034</v>
      </c>
      <c r="G27" s="57">
        <f t="shared" si="1"/>
        <v>1034</v>
      </c>
      <c r="H27" s="57">
        <v>0</v>
      </c>
      <c r="I27" s="60"/>
    </row>
    <row r="28" spans="1:9" ht="23.25" customHeight="1">
      <c r="A28" s="58" t="s">
        <v>101</v>
      </c>
      <c r="B28" s="57">
        <f t="shared" si="2"/>
        <v>3000</v>
      </c>
      <c r="C28" s="57">
        <v>3000</v>
      </c>
      <c r="D28" s="57"/>
      <c r="E28" s="57"/>
      <c r="F28" s="57">
        <f t="shared" si="0"/>
        <v>3000</v>
      </c>
      <c r="G28" s="57">
        <f t="shared" si="1"/>
        <v>3000</v>
      </c>
      <c r="H28" s="57"/>
      <c r="I28" s="60"/>
    </row>
    <row r="29" spans="1:9" ht="23.25" customHeight="1">
      <c r="A29" s="58" t="s">
        <v>102</v>
      </c>
      <c r="B29" s="57">
        <f t="shared" si="2"/>
        <v>0</v>
      </c>
      <c r="C29" s="57"/>
      <c r="D29" s="57"/>
      <c r="E29" s="57"/>
      <c r="F29" s="57">
        <f t="shared" si="0"/>
        <v>0</v>
      </c>
      <c r="G29" s="57">
        <f t="shared" si="1"/>
        <v>0</v>
      </c>
      <c r="H29" s="57"/>
      <c r="I29" s="60"/>
    </row>
    <row r="30" spans="1:9" ht="23.25" customHeight="1">
      <c r="A30" s="58" t="s">
        <v>103</v>
      </c>
      <c r="B30" s="57">
        <f t="shared" si="2"/>
        <v>0</v>
      </c>
      <c r="C30" s="57">
        <v>0</v>
      </c>
      <c r="D30" s="57"/>
      <c r="E30" s="57"/>
      <c r="F30" s="57">
        <f t="shared" si="0"/>
        <v>0</v>
      </c>
      <c r="G30" s="57">
        <f t="shared" si="1"/>
        <v>0</v>
      </c>
      <c r="H30" s="57"/>
      <c r="I30" s="60"/>
    </row>
    <row r="31" spans="1:9" ht="23.25" customHeight="1">
      <c r="A31" s="58" t="s">
        <v>104</v>
      </c>
      <c r="B31" s="57">
        <f t="shared" si="2"/>
        <v>0</v>
      </c>
      <c r="C31" s="57">
        <v>0</v>
      </c>
      <c r="D31" s="57"/>
      <c r="E31" s="57"/>
      <c r="F31" s="57">
        <f t="shared" si="0"/>
        <v>0</v>
      </c>
      <c r="G31" s="57">
        <f t="shared" si="1"/>
        <v>0</v>
      </c>
      <c r="H31" s="57"/>
      <c r="I31" s="60"/>
    </row>
    <row r="32" spans="1:9" ht="23.25" customHeight="1">
      <c r="A32" s="58" t="s">
        <v>105</v>
      </c>
      <c r="B32" s="57">
        <f t="shared" si="2"/>
        <v>395</v>
      </c>
      <c r="C32" s="57">
        <v>395</v>
      </c>
      <c r="D32" s="57"/>
      <c r="E32" s="57"/>
      <c r="F32" s="57">
        <f t="shared" si="0"/>
        <v>395</v>
      </c>
      <c r="G32" s="57">
        <f t="shared" si="1"/>
        <v>395</v>
      </c>
      <c r="H32" s="57"/>
      <c r="I32" s="60"/>
    </row>
  </sheetData>
  <mergeCells count="6">
    <mergeCell ref="A2:I2"/>
    <mergeCell ref="A4:A5"/>
    <mergeCell ref="B4:D4"/>
    <mergeCell ref="E4:E5"/>
    <mergeCell ref="F4:H4"/>
    <mergeCell ref="I4:I5"/>
  </mergeCells>
  <phoneticPr fontId="3" type="noConversion"/>
  <printOptions horizontalCentered="1"/>
  <pageMargins left="0.35433070866141736" right="0.23622047244094491" top="0.59055118110236227" bottom="0.51181102362204722" header="0.39370078740157483" footer="0.39370078740157483"/>
  <pageSetup paperSize="9" fitToHeight="2" orientation="landscape" r:id="rId1"/>
  <headerFooter alignWithMargins="0">
    <oddFooter>第 &amp;P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1"/>
  <sheetViews>
    <sheetView showZeros="0" tabSelected="1" zoomScaleNormal="100" workbookViewId="0">
      <selection activeCell="A17" sqref="A17"/>
    </sheetView>
  </sheetViews>
  <sheetFormatPr defaultRowHeight="11.25"/>
  <cols>
    <col min="1" max="1" width="25.875" style="50" customWidth="1"/>
    <col min="2" max="2" width="9.125" style="50" customWidth="1"/>
    <col min="3" max="3" width="8.625" style="50" customWidth="1"/>
    <col min="4" max="4" width="10.125" style="50" customWidth="1"/>
    <col min="5" max="5" width="8.375" style="50" customWidth="1"/>
    <col min="6" max="7" width="8.625" style="50" customWidth="1"/>
    <col min="8" max="8" width="10" style="50" customWidth="1"/>
    <col min="9" max="9" width="41.375" style="50" customWidth="1"/>
    <col min="10" max="16384" width="9" style="50"/>
  </cols>
  <sheetData>
    <row r="1" spans="1:9" ht="14.25">
      <c r="A1" s="49" t="s">
        <v>9</v>
      </c>
    </row>
    <row r="2" spans="1:9" ht="22.5" customHeight="1">
      <c r="A2" s="125" t="s">
        <v>233</v>
      </c>
      <c r="B2" s="125"/>
      <c r="C2" s="125"/>
      <c r="D2" s="125"/>
      <c r="E2" s="125"/>
      <c r="F2" s="125"/>
      <c r="G2" s="125"/>
      <c r="H2" s="125"/>
      <c r="I2" s="125"/>
    </row>
    <row r="3" spans="1:9" ht="17.25" customHeight="1">
      <c r="I3" s="51" t="s">
        <v>73</v>
      </c>
    </row>
    <row r="4" spans="1:9" s="53" customFormat="1" ht="27" customHeight="1">
      <c r="A4" s="126" t="s">
        <v>74</v>
      </c>
      <c r="B4" s="135" t="s">
        <v>17</v>
      </c>
      <c r="C4" s="135"/>
      <c r="D4" s="135"/>
      <c r="E4" s="130" t="s">
        <v>75</v>
      </c>
      <c r="F4" s="128" t="s">
        <v>19</v>
      </c>
      <c r="G4" s="129"/>
      <c r="H4" s="132"/>
      <c r="I4" s="133" t="s">
        <v>76</v>
      </c>
    </row>
    <row r="5" spans="1:9" s="53" customFormat="1" ht="60.75" customHeight="1">
      <c r="A5" s="127"/>
      <c r="B5" s="16" t="s">
        <v>77</v>
      </c>
      <c r="C5" s="54" t="s">
        <v>78</v>
      </c>
      <c r="D5" s="54" t="s">
        <v>79</v>
      </c>
      <c r="E5" s="131"/>
      <c r="F5" s="16" t="s">
        <v>77</v>
      </c>
      <c r="G5" s="54" t="s">
        <v>78</v>
      </c>
      <c r="H5" s="54" t="s">
        <v>79</v>
      </c>
      <c r="I5" s="134"/>
    </row>
    <row r="6" spans="1:9" s="53" customFormat="1" ht="22.5" customHeight="1">
      <c r="A6" s="55" t="s">
        <v>77</v>
      </c>
      <c r="B6" s="56">
        <f>SUM(B7:B21)</f>
        <v>278786</v>
      </c>
      <c r="C6" s="56">
        <f>SUM(C7:C21)</f>
        <v>278701</v>
      </c>
      <c r="D6" s="56">
        <f>SUM(D7:D21)</f>
        <v>85</v>
      </c>
      <c r="E6" s="56">
        <f>SUM(E7:E21)</f>
        <v>15860</v>
      </c>
      <c r="F6" s="56">
        <f>SUM(G6:H6)</f>
        <v>294646</v>
      </c>
      <c r="G6" s="56">
        <f>C6+E6</f>
        <v>294561</v>
      </c>
      <c r="H6" s="56">
        <f>SUM(H7:H21)</f>
        <v>85</v>
      </c>
      <c r="I6" s="56">
        <f>SUM(I7:I21)</f>
        <v>0</v>
      </c>
    </row>
    <row r="7" spans="1:9" s="62" customFormat="1" ht="22.5" customHeight="1">
      <c r="A7" s="58" t="s">
        <v>106</v>
      </c>
      <c r="B7" s="57">
        <v>22182</v>
      </c>
      <c r="C7" s="59">
        <f>B7-D7</f>
        <v>22182</v>
      </c>
      <c r="D7" s="59"/>
      <c r="E7" s="57">
        <v>4104</v>
      </c>
      <c r="F7" s="59">
        <f t="shared" ref="F7:F21" si="0">SUM(G7:H7)</f>
        <v>26286</v>
      </c>
      <c r="G7" s="59">
        <f t="shared" ref="G7:G21" si="1">C7+E7</f>
        <v>26286</v>
      </c>
      <c r="H7" s="59"/>
      <c r="I7" s="60"/>
    </row>
    <row r="8" spans="1:9" ht="22.5" customHeight="1">
      <c r="A8" s="58" t="s">
        <v>107</v>
      </c>
      <c r="B8" s="57">
        <v>27872</v>
      </c>
      <c r="C8" s="59">
        <f>B8-D8</f>
        <v>27872</v>
      </c>
      <c r="D8" s="59"/>
      <c r="E8" s="57">
        <v>1170</v>
      </c>
      <c r="F8" s="59">
        <f t="shared" si="0"/>
        <v>29042</v>
      </c>
      <c r="G8" s="59">
        <f t="shared" si="1"/>
        <v>29042</v>
      </c>
      <c r="H8" s="59"/>
      <c r="I8" s="61"/>
    </row>
    <row r="9" spans="1:9" ht="22.5" customHeight="1">
      <c r="A9" s="58" t="s">
        <v>108</v>
      </c>
      <c r="B9" s="57">
        <v>28</v>
      </c>
      <c r="C9" s="59">
        <f t="shared" ref="C9:C21" si="2">B9-D9</f>
        <v>28</v>
      </c>
      <c r="D9" s="59"/>
      <c r="E9" s="57">
        <v>2139</v>
      </c>
      <c r="F9" s="59">
        <f t="shared" si="0"/>
        <v>2167</v>
      </c>
      <c r="G9" s="59">
        <f t="shared" si="1"/>
        <v>2167</v>
      </c>
      <c r="H9" s="59"/>
      <c r="I9" s="61"/>
    </row>
    <row r="10" spans="1:9" ht="22.5" customHeight="1">
      <c r="A10" s="58" t="s">
        <v>109</v>
      </c>
      <c r="B10" s="57">
        <v>0</v>
      </c>
      <c r="C10" s="59">
        <f t="shared" si="2"/>
        <v>0</v>
      </c>
      <c r="D10" s="59"/>
      <c r="E10" s="57">
        <v>0</v>
      </c>
      <c r="F10" s="59">
        <f t="shared" si="0"/>
        <v>0</v>
      </c>
      <c r="G10" s="59">
        <f t="shared" si="1"/>
        <v>0</v>
      </c>
      <c r="H10" s="59"/>
      <c r="I10" s="60"/>
    </row>
    <row r="11" spans="1:9" ht="22.5" customHeight="1">
      <c r="A11" s="58" t="s">
        <v>110</v>
      </c>
      <c r="B11" s="57">
        <v>112270</v>
      </c>
      <c r="C11" s="59">
        <f t="shared" si="2"/>
        <v>112185</v>
      </c>
      <c r="D11" s="59">
        <v>85</v>
      </c>
      <c r="E11" s="57">
        <v>5791</v>
      </c>
      <c r="F11" s="59">
        <f t="shared" si="0"/>
        <v>118061</v>
      </c>
      <c r="G11" s="59">
        <f t="shared" si="1"/>
        <v>117976</v>
      </c>
      <c r="H11" s="59">
        <v>85</v>
      </c>
      <c r="I11" s="61"/>
    </row>
    <row r="12" spans="1:9" ht="22.5" customHeight="1">
      <c r="A12" s="58" t="s">
        <v>111</v>
      </c>
      <c r="B12" s="57">
        <v>68794</v>
      </c>
      <c r="C12" s="59">
        <f t="shared" si="2"/>
        <v>68794</v>
      </c>
      <c r="D12" s="59"/>
      <c r="E12" s="57">
        <v>364</v>
      </c>
      <c r="F12" s="59">
        <f t="shared" si="0"/>
        <v>69158</v>
      </c>
      <c r="G12" s="59">
        <f t="shared" si="1"/>
        <v>69158</v>
      </c>
      <c r="H12" s="59"/>
      <c r="I12" s="60"/>
    </row>
    <row r="13" spans="1:9" ht="22.5" customHeight="1">
      <c r="A13" s="58" t="s">
        <v>112</v>
      </c>
      <c r="B13" s="57">
        <v>1515</v>
      </c>
      <c r="C13" s="59">
        <f t="shared" si="2"/>
        <v>1515</v>
      </c>
      <c r="D13" s="59"/>
      <c r="E13" s="57">
        <v>2292</v>
      </c>
      <c r="F13" s="59">
        <f t="shared" si="0"/>
        <v>3807</v>
      </c>
      <c r="G13" s="59">
        <f t="shared" si="1"/>
        <v>3807</v>
      </c>
      <c r="H13" s="59"/>
      <c r="I13" s="60"/>
    </row>
    <row r="14" spans="1:9" ht="22.5" customHeight="1">
      <c r="A14" s="58" t="s">
        <v>113</v>
      </c>
      <c r="B14" s="57">
        <v>0</v>
      </c>
      <c r="C14" s="59">
        <f t="shared" si="2"/>
        <v>0</v>
      </c>
      <c r="D14" s="59"/>
      <c r="E14" s="57"/>
      <c r="F14" s="59">
        <f t="shared" si="0"/>
        <v>0</v>
      </c>
      <c r="G14" s="59">
        <f t="shared" si="1"/>
        <v>0</v>
      </c>
      <c r="H14" s="59"/>
      <c r="I14" s="60"/>
    </row>
    <row r="15" spans="1:9" ht="22.5" customHeight="1">
      <c r="A15" s="58" t="s">
        <v>114</v>
      </c>
      <c r="B15" s="57">
        <v>3150</v>
      </c>
      <c r="C15" s="59">
        <f t="shared" si="2"/>
        <v>3150</v>
      </c>
      <c r="D15" s="59"/>
      <c r="E15" s="57"/>
      <c r="F15" s="59">
        <f t="shared" si="0"/>
        <v>3150</v>
      </c>
      <c r="G15" s="59">
        <f t="shared" si="1"/>
        <v>3150</v>
      </c>
      <c r="H15" s="59"/>
      <c r="I15" s="60"/>
    </row>
    <row r="16" spans="1:9" ht="22.5" customHeight="1">
      <c r="A16" s="58" t="s">
        <v>115</v>
      </c>
      <c r="B16" s="57">
        <v>39580</v>
      </c>
      <c r="C16" s="59">
        <f t="shared" si="2"/>
        <v>39580</v>
      </c>
      <c r="D16" s="59"/>
      <c r="E16" s="57"/>
      <c r="F16" s="59">
        <f t="shared" si="0"/>
        <v>39580</v>
      </c>
      <c r="G16" s="59">
        <f t="shared" si="1"/>
        <v>39580</v>
      </c>
      <c r="H16" s="59"/>
      <c r="I16" s="60"/>
    </row>
    <row r="17" spans="1:9" ht="22.5" customHeight="1">
      <c r="A17" s="58" t="s">
        <v>116</v>
      </c>
      <c r="B17" s="57">
        <v>0</v>
      </c>
      <c r="C17" s="59">
        <f t="shared" si="2"/>
        <v>0</v>
      </c>
      <c r="D17" s="59"/>
      <c r="E17" s="57"/>
      <c r="F17" s="59">
        <f t="shared" si="0"/>
        <v>0</v>
      </c>
      <c r="G17" s="59">
        <f t="shared" si="1"/>
        <v>0</v>
      </c>
      <c r="H17" s="59"/>
      <c r="I17" s="60"/>
    </row>
    <row r="18" spans="1:9" ht="22.5" customHeight="1">
      <c r="A18" s="58" t="s">
        <v>117</v>
      </c>
      <c r="B18" s="57"/>
      <c r="C18" s="59">
        <f t="shared" si="2"/>
        <v>0</v>
      </c>
      <c r="D18" s="59"/>
      <c r="E18" s="57"/>
      <c r="F18" s="59">
        <f t="shared" si="0"/>
        <v>0</v>
      </c>
      <c r="G18" s="59">
        <f t="shared" si="1"/>
        <v>0</v>
      </c>
      <c r="H18" s="59"/>
      <c r="I18" s="60"/>
    </row>
    <row r="19" spans="1:9" ht="22.5" customHeight="1">
      <c r="A19" s="58" t="s">
        <v>118</v>
      </c>
      <c r="B19" s="57"/>
      <c r="C19" s="59">
        <f t="shared" si="2"/>
        <v>0</v>
      </c>
      <c r="D19" s="59">
        <v>0</v>
      </c>
      <c r="E19" s="57"/>
      <c r="F19" s="59">
        <f t="shared" si="0"/>
        <v>0</v>
      </c>
      <c r="G19" s="59">
        <f t="shared" si="1"/>
        <v>0</v>
      </c>
      <c r="H19" s="59">
        <v>0</v>
      </c>
      <c r="I19" s="60"/>
    </row>
    <row r="20" spans="1:9" ht="22.5" customHeight="1">
      <c r="A20" s="58" t="s">
        <v>119</v>
      </c>
      <c r="B20" s="57">
        <v>3000</v>
      </c>
      <c r="C20" s="59">
        <f t="shared" si="2"/>
        <v>3000</v>
      </c>
      <c r="D20" s="59">
        <v>0</v>
      </c>
      <c r="E20" s="57"/>
      <c r="F20" s="59">
        <f t="shared" si="0"/>
        <v>3000</v>
      </c>
      <c r="G20" s="59">
        <f t="shared" si="1"/>
        <v>3000</v>
      </c>
      <c r="H20" s="59">
        <v>0</v>
      </c>
      <c r="I20" s="60"/>
    </row>
    <row r="21" spans="1:9" ht="22.5" customHeight="1">
      <c r="A21" s="58" t="s">
        <v>120</v>
      </c>
      <c r="B21" s="57">
        <v>395</v>
      </c>
      <c r="C21" s="59">
        <f t="shared" si="2"/>
        <v>395</v>
      </c>
      <c r="D21" s="59">
        <v>0</v>
      </c>
      <c r="E21" s="57"/>
      <c r="F21" s="59">
        <f t="shared" si="0"/>
        <v>395</v>
      </c>
      <c r="G21" s="59">
        <f t="shared" si="1"/>
        <v>395</v>
      </c>
      <c r="H21" s="59">
        <v>0</v>
      </c>
      <c r="I21" s="60"/>
    </row>
  </sheetData>
  <mergeCells count="6">
    <mergeCell ref="A2:I2"/>
    <mergeCell ref="A4:A5"/>
    <mergeCell ref="B4:D4"/>
    <mergeCell ref="E4:E5"/>
    <mergeCell ref="F4:H4"/>
    <mergeCell ref="I4:I5"/>
  </mergeCells>
  <phoneticPr fontId="3" type="noConversion"/>
  <printOptions horizontalCentered="1"/>
  <pageMargins left="0.35433070866141736" right="0.23622047244094491" top="0.59055118110236227" bottom="0.51181102362204722" header="0.39370078740157483" footer="0.39370078740157483"/>
  <pageSetup paperSize="9" fitToHeight="2" orientation="landscape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E17"/>
  <sheetViews>
    <sheetView showZeros="0" tabSelected="1" workbookViewId="0">
      <selection activeCell="A17" sqref="A17"/>
    </sheetView>
  </sheetViews>
  <sheetFormatPr defaultRowHeight="14.25"/>
  <cols>
    <col min="1" max="1" width="45.125" style="63" customWidth="1"/>
    <col min="2" max="4" width="17.75" style="63" customWidth="1"/>
    <col min="5" max="31" width="9" style="63"/>
    <col min="32" max="32" width="4" style="63" customWidth="1"/>
    <col min="33" max="16384" width="9" style="63"/>
  </cols>
  <sheetData>
    <row r="1" spans="1:5">
      <c r="A1" s="63" t="s">
        <v>10</v>
      </c>
    </row>
    <row r="2" spans="1:5" s="64" customFormat="1" ht="37.5" customHeight="1">
      <c r="A2" s="136" t="s">
        <v>237</v>
      </c>
      <c r="B2" s="136"/>
      <c r="C2" s="136"/>
      <c r="D2" s="136"/>
    </row>
    <row r="3" spans="1:5" ht="19.5" customHeight="1">
      <c r="A3" s="65"/>
      <c r="D3" s="66" t="s">
        <v>42</v>
      </c>
    </row>
    <row r="4" spans="1:5" ht="27" customHeight="1">
      <c r="A4" s="137" t="s">
        <v>43</v>
      </c>
      <c r="B4" s="138" t="s">
        <v>238</v>
      </c>
      <c r="C4" s="138" t="s">
        <v>189</v>
      </c>
      <c r="D4" s="138" t="s">
        <v>239</v>
      </c>
    </row>
    <row r="5" spans="1:5" ht="27" customHeight="1">
      <c r="A5" s="137"/>
      <c r="B5" s="139"/>
      <c r="C5" s="139"/>
      <c r="D5" s="139"/>
    </row>
    <row r="6" spans="1:5" s="68" customFormat="1" ht="27" customHeight="1">
      <c r="A6" s="31" t="s">
        <v>47</v>
      </c>
      <c r="B6" s="67">
        <f>SUM(B7:B15)</f>
        <v>22100</v>
      </c>
      <c r="C6" s="67">
        <f>SUM(C7:C15)</f>
        <v>59400</v>
      </c>
      <c r="D6" s="67">
        <f>SUM(D7:D15)</f>
        <v>81500</v>
      </c>
    </row>
    <row r="7" spans="1:5" s="71" customFormat="1" ht="23.25" customHeight="1">
      <c r="A7" s="69" t="s">
        <v>121</v>
      </c>
      <c r="B7" s="70"/>
      <c r="C7" s="70"/>
      <c r="D7" s="70">
        <v>0</v>
      </c>
    </row>
    <row r="8" spans="1:5" s="71" customFormat="1" ht="23.25" customHeight="1">
      <c r="A8" s="69" t="s">
        <v>122</v>
      </c>
      <c r="B8" s="70">
        <v>1000</v>
      </c>
      <c r="C8" s="70">
        <f>D8-B8</f>
        <v>2200</v>
      </c>
      <c r="D8" s="70">
        <v>3200</v>
      </c>
    </row>
    <row r="9" spans="1:5" s="71" customFormat="1" ht="23.25" customHeight="1">
      <c r="A9" s="69" t="s">
        <v>123</v>
      </c>
      <c r="B9" s="70"/>
      <c r="C9" s="70">
        <f t="shared" ref="C9:C12" si="0">D9-B9</f>
        <v>0</v>
      </c>
      <c r="D9" s="70">
        <v>0</v>
      </c>
    </row>
    <row r="10" spans="1:5" s="71" customFormat="1" ht="23.25" customHeight="1">
      <c r="A10" s="69" t="s">
        <v>124</v>
      </c>
      <c r="B10" s="70">
        <v>19000</v>
      </c>
      <c r="C10" s="70">
        <f t="shared" si="0"/>
        <v>52500</v>
      </c>
      <c r="D10" s="70">
        <v>71500</v>
      </c>
    </row>
    <row r="11" spans="1:5" s="71" customFormat="1" ht="23.25" customHeight="1">
      <c r="A11" s="69" t="s">
        <v>125</v>
      </c>
      <c r="B11" s="70"/>
      <c r="C11" s="70">
        <f t="shared" si="0"/>
        <v>0</v>
      </c>
      <c r="D11" s="70">
        <v>0</v>
      </c>
      <c r="E11" s="72"/>
    </row>
    <row r="12" spans="1:5" s="73" customFormat="1" ht="23.25" customHeight="1">
      <c r="A12" s="69" t="s">
        <v>126</v>
      </c>
      <c r="B12" s="70">
        <v>2100</v>
      </c>
      <c r="C12" s="70">
        <f t="shared" si="0"/>
        <v>4700</v>
      </c>
      <c r="D12" s="70">
        <v>6800</v>
      </c>
    </row>
    <row r="13" spans="1:5" ht="23.25" customHeight="1">
      <c r="A13" s="69" t="s">
        <v>127</v>
      </c>
      <c r="B13" s="70"/>
      <c r="C13" s="70"/>
      <c r="D13" s="70">
        <v>0</v>
      </c>
    </row>
    <row r="14" spans="1:5" ht="23.25" customHeight="1">
      <c r="A14" s="74" t="s">
        <v>128</v>
      </c>
      <c r="B14" s="70"/>
      <c r="C14" s="70"/>
      <c r="D14" s="70">
        <v>0</v>
      </c>
    </row>
    <row r="15" spans="1:5" ht="23.25" customHeight="1">
      <c r="A15" s="69" t="s">
        <v>129</v>
      </c>
      <c r="B15" s="70"/>
      <c r="C15" s="70"/>
      <c r="D15" s="70">
        <v>0</v>
      </c>
    </row>
    <row r="16" spans="1:5" ht="23.25" customHeight="1">
      <c r="A16" s="75" t="s">
        <v>130</v>
      </c>
      <c r="B16" s="76">
        <v>731</v>
      </c>
      <c r="C16" s="76"/>
      <c r="D16" s="76">
        <f t="shared" ref="D16" si="1">B16+C16</f>
        <v>731</v>
      </c>
    </row>
    <row r="17" spans="1:4" ht="23.25" customHeight="1">
      <c r="A17" s="77" t="s">
        <v>40</v>
      </c>
      <c r="B17" s="76">
        <f>SUM(B6,B16)</f>
        <v>22831</v>
      </c>
      <c r="C17" s="76">
        <f>SUM(C6,C16)</f>
        <v>59400</v>
      </c>
      <c r="D17" s="76">
        <f>SUM(D6,D16)</f>
        <v>82231</v>
      </c>
    </row>
  </sheetData>
  <mergeCells count="5">
    <mergeCell ref="A2:D2"/>
    <mergeCell ref="A4:A5"/>
    <mergeCell ref="B4:B5"/>
    <mergeCell ref="C4:C5"/>
    <mergeCell ref="D4:D5"/>
  </mergeCells>
  <phoneticPr fontId="3" type="noConversion"/>
  <printOptions horizontalCentered="1"/>
  <pageMargins left="0.75" right="0.75" top="0.55000000000000004" bottom="0.67" header="0.39" footer="0.39"/>
  <pageSetup paperSize="9" orientation="landscape" horizontalDpi="300" verticalDpi="300" r:id="rId1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H36"/>
  <sheetViews>
    <sheetView showZeros="0" tabSelected="1" workbookViewId="0">
      <selection activeCell="A17" sqref="A17"/>
    </sheetView>
  </sheetViews>
  <sheetFormatPr defaultRowHeight="14.25"/>
  <cols>
    <col min="1" max="1" width="42.375" style="78" customWidth="1"/>
    <col min="2" max="2" width="10.125" style="78" customWidth="1"/>
    <col min="3" max="3" width="11.625" style="78" customWidth="1"/>
    <col min="4" max="4" width="11.125" style="78" customWidth="1"/>
    <col min="5" max="5" width="10.5" style="78" customWidth="1"/>
    <col min="6" max="6" width="11.125" style="78" customWidth="1"/>
    <col min="7" max="7" width="11.375" style="78" customWidth="1"/>
    <col min="8" max="8" width="11.25" style="78" customWidth="1"/>
    <col min="9" max="16384" width="9" style="78"/>
  </cols>
  <sheetData>
    <row r="1" spans="1:8">
      <c r="A1" s="78" t="s">
        <v>11</v>
      </c>
    </row>
    <row r="2" spans="1:8" s="79" customFormat="1" ht="27.75" customHeight="1">
      <c r="A2" s="140" t="s">
        <v>240</v>
      </c>
      <c r="B2" s="140"/>
      <c r="C2" s="140"/>
      <c r="D2" s="140"/>
      <c r="E2" s="140"/>
      <c r="F2" s="140"/>
      <c r="G2" s="140"/>
      <c r="H2" s="140"/>
    </row>
    <row r="3" spans="1:8" s="79" customFormat="1" ht="21" customHeight="1">
      <c r="B3" s="80"/>
      <c r="C3" s="80"/>
      <c r="D3" s="80"/>
      <c r="E3" s="80"/>
      <c r="H3" s="81" t="s">
        <v>42</v>
      </c>
    </row>
    <row r="4" spans="1:8" s="79" customFormat="1" ht="24.75" customHeight="1">
      <c r="A4" s="141" t="s">
        <v>16</v>
      </c>
      <c r="B4" s="143" t="s">
        <v>241</v>
      </c>
      <c r="C4" s="143"/>
      <c r="D4" s="143"/>
      <c r="E4" s="138" t="s">
        <v>131</v>
      </c>
      <c r="F4" s="144" t="s">
        <v>19</v>
      </c>
      <c r="G4" s="145"/>
      <c r="H4" s="146"/>
    </row>
    <row r="5" spans="1:8" s="79" customFormat="1" ht="41.25" customHeight="1">
      <c r="A5" s="142"/>
      <c r="B5" s="82" t="s">
        <v>77</v>
      </c>
      <c r="C5" s="83" t="s">
        <v>132</v>
      </c>
      <c r="D5" s="84" t="s">
        <v>133</v>
      </c>
      <c r="E5" s="139"/>
      <c r="F5" s="82" t="s">
        <v>77</v>
      </c>
      <c r="G5" s="83" t="s">
        <v>132</v>
      </c>
      <c r="H5" s="84" t="s">
        <v>133</v>
      </c>
    </row>
    <row r="6" spans="1:8" s="85" customFormat="1" ht="23.1" customHeight="1">
      <c r="A6" s="31" t="s">
        <v>47</v>
      </c>
      <c r="B6" s="76">
        <f>SUM(B7,B10,B22,B25)</f>
        <v>22831</v>
      </c>
      <c r="C6" s="76">
        <f>SUM(C7,C10,C22,C25)</f>
        <v>22100</v>
      </c>
      <c r="D6" s="76">
        <f>SUM(D7,D10,D22,D25)</f>
        <v>731</v>
      </c>
      <c r="E6" s="76">
        <f>SUM(E7,E10,E22,E25,E33,E34)</f>
        <v>59400</v>
      </c>
      <c r="F6" s="76">
        <f>SUM(F7,F10,F22,F25,F33,F34)</f>
        <v>82231</v>
      </c>
      <c r="G6" s="76">
        <f>SUM(G7,G10,G22,G25,G33,G34)</f>
        <v>81500</v>
      </c>
      <c r="H6" s="76">
        <f>SUM(H7,H10,H22,H25,H33,H34)</f>
        <v>731</v>
      </c>
    </row>
    <row r="7" spans="1:8" s="87" customFormat="1" ht="24.95" customHeight="1">
      <c r="A7" s="86" t="s">
        <v>134</v>
      </c>
      <c r="B7" s="76">
        <f>SUM(C7:D7)</f>
        <v>704</v>
      </c>
      <c r="C7" s="76">
        <f>SUM(C8:C9)</f>
        <v>0</v>
      </c>
      <c r="D7" s="76">
        <f>SUM(D8:D9)</f>
        <v>704</v>
      </c>
      <c r="E7" s="76">
        <f t="shared" ref="E7:H7" si="0">SUM(E8:E9)</f>
        <v>0</v>
      </c>
      <c r="F7" s="76">
        <f t="shared" si="0"/>
        <v>704</v>
      </c>
      <c r="G7" s="76">
        <f t="shared" si="0"/>
        <v>0</v>
      </c>
      <c r="H7" s="76">
        <f t="shared" si="0"/>
        <v>704</v>
      </c>
    </row>
    <row r="8" spans="1:8" s="87" customFormat="1" ht="24.95" customHeight="1">
      <c r="A8" s="86" t="s">
        <v>242</v>
      </c>
      <c r="B8" s="76">
        <f t="shared" ref="B8:B36" si="1">SUM(C8:D8)</f>
        <v>704</v>
      </c>
      <c r="C8" s="70"/>
      <c r="D8" s="70">
        <v>704</v>
      </c>
      <c r="E8" s="70"/>
      <c r="F8" s="76">
        <f t="shared" ref="F8:F36" si="2">SUM(G8:H8)</f>
        <v>704</v>
      </c>
      <c r="G8" s="70">
        <f t="shared" ref="G8:G36" si="3">C8+E8</f>
        <v>0</v>
      </c>
      <c r="H8" s="70">
        <v>704</v>
      </c>
    </row>
    <row r="9" spans="1:8" s="87" customFormat="1" ht="24.95" customHeight="1">
      <c r="A9" s="86" t="s">
        <v>135</v>
      </c>
      <c r="B9" s="76">
        <f t="shared" si="1"/>
        <v>0</v>
      </c>
      <c r="C9" s="70"/>
      <c r="D9" s="70"/>
      <c r="E9" s="70"/>
      <c r="F9" s="76">
        <f t="shared" si="2"/>
        <v>0</v>
      </c>
      <c r="G9" s="70">
        <f t="shared" si="3"/>
        <v>0</v>
      </c>
      <c r="H9" s="70"/>
    </row>
    <row r="10" spans="1:8" s="87" customFormat="1" ht="24.95" customHeight="1">
      <c r="A10" s="86" t="s">
        <v>136</v>
      </c>
      <c r="B10" s="76">
        <f t="shared" si="1"/>
        <v>22100</v>
      </c>
      <c r="C10" s="70">
        <f>SUM(C11,C15,C17:C19,C21)</f>
        <v>22100</v>
      </c>
      <c r="D10" s="70">
        <f>SUM(D11,D15,D17:D19,D21)</f>
        <v>0</v>
      </c>
      <c r="E10" s="70">
        <f>SUM(E11,E15,E17:E19,E21)</f>
        <v>59400</v>
      </c>
      <c r="F10" s="76">
        <f t="shared" si="2"/>
        <v>81500</v>
      </c>
      <c r="G10" s="70">
        <f t="shared" si="3"/>
        <v>81500</v>
      </c>
      <c r="H10" s="70">
        <f>SUM(H11,H15,H17:H19,H21)</f>
        <v>0</v>
      </c>
    </row>
    <row r="11" spans="1:8" s="87" customFormat="1" ht="24.95" customHeight="1">
      <c r="A11" s="86" t="s">
        <v>137</v>
      </c>
      <c r="B11" s="76">
        <f t="shared" si="1"/>
        <v>19000</v>
      </c>
      <c r="C11" s="70">
        <f>SUM(C12:C14)</f>
        <v>19000</v>
      </c>
      <c r="D11" s="70">
        <f>SUM(D12:D14)</f>
        <v>0</v>
      </c>
      <c r="E11" s="70">
        <f>SUM(E12:E14)</f>
        <v>52500</v>
      </c>
      <c r="F11" s="76">
        <f t="shared" si="2"/>
        <v>71500</v>
      </c>
      <c r="G11" s="70">
        <f t="shared" si="3"/>
        <v>71500</v>
      </c>
      <c r="H11" s="70">
        <f>SUM(H12:H14)</f>
        <v>0</v>
      </c>
    </row>
    <row r="12" spans="1:8" s="87" customFormat="1" ht="24.95" customHeight="1">
      <c r="A12" s="86" t="s">
        <v>138</v>
      </c>
      <c r="B12" s="76">
        <f t="shared" si="1"/>
        <v>19000</v>
      </c>
      <c r="C12" s="70">
        <v>19000</v>
      </c>
      <c r="D12" s="70"/>
      <c r="E12" s="70">
        <v>52500</v>
      </c>
      <c r="F12" s="76">
        <f t="shared" si="2"/>
        <v>71500</v>
      </c>
      <c r="G12" s="70">
        <f t="shared" si="3"/>
        <v>71500</v>
      </c>
      <c r="H12" s="70"/>
    </row>
    <row r="13" spans="1:8" s="87" customFormat="1" ht="24.95" customHeight="1">
      <c r="A13" s="86" t="s">
        <v>139</v>
      </c>
      <c r="B13" s="76">
        <f t="shared" si="1"/>
        <v>0</v>
      </c>
      <c r="C13" s="70"/>
      <c r="D13" s="70"/>
      <c r="E13" s="70"/>
      <c r="F13" s="76">
        <f t="shared" si="2"/>
        <v>0</v>
      </c>
      <c r="G13" s="70">
        <f t="shared" si="3"/>
        <v>0</v>
      </c>
      <c r="H13" s="70"/>
    </row>
    <row r="14" spans="1:8" s="87" customFormat="1" ht="24.95" customHeight="1">
      <c r="A14" s="86" t="s">
        <v>140</v>
      </c>
      <c r="B14" s="76">
        <f t="shared" si="1"/>
        <v>0</v>
      </c>
      <c r="C14" s="70"/>
      <c r="D14" s="70"/>
      <c r="E14" s="70"/>
      <c r="F14" s="76">
        <f t="shared" si="2"/>
        <v>0</v>
      </c>
      <c r="G14" s="70">
        <f t="shared" si="3"/>
        <v>0</v>
      </c>
      <c r="H14" s="70"/>
    </row>
    <row r="15" spans="1:8" s="87" customFormat="1" ht="24.95" customHeight="1">
      <c r="A15" s="86" t="s">
        <v>141</v>
      </c>
      <c r="B15" s="76">
        <f t="shared" si="1"/>
        <v>0</v>
      </c>
      <c r="C15" s="70">
        <f>SUM(C16)</f>
        <v>0</v>
      </c>
      <c r="D15" s="70">
        <f>SUM(D16)</f>
        <v>0</v>
      </c>
      <c r="E15" s="70">
        <f>SUM(E16)</f>
        <v>0</v>
      </c>
      <c r="F15" s="76">
        <f t="shared" si="2"/>
        <v>0</v>
      </c>
      <c r="G15" s="70">
        <f t="shared" si="3"/>
        <v>0</v>
      </c>
      <c r="H15" s="70">
        <f>SUM(H16)</f>
        <v>0</v>
      </c>
    </row>
    <row r="16" spans="1:8" s="87" customFormat="1" ht="24.95" customHeight="1">
      <c r="A16" s="86" t="s">
        <v>142</v>
      </c>
      <c r="B16" s="76">
        <f t="shared" si="1"/>
        <v>0</v>
      </c>
      <c r="C16" s="70"/>
      <c r="D16" s="70"/>
      <c r="E16" s="70"/>
      <c r="F16" s="76">
        <f t="shared" si="2"/>
        <v>0</v>
      </c>
      <c r="G16" s="70">
        <f t="shared" si="3"/>
        <v>0</v>
      </c>
      <c r="H16" s="70"/>
    </row>
    <row r="17" spans="1:8" s="87" customFormat="1" ht="24.95" customHeight="1">
      <c r="A17" s="86" t="s">
        <v>143</v>
      </c>
      <c r="B17" s="76">
        <f t="shared" si="1"/>
        <v>1000</v>
      </c>
      <c r="C17" s="70">
        <v>1000</v>
      </c>
      <c r="D17" s="70"/>
      <c r="E17" s="70">
        <v>2200</v>
      </c>
      <c r="F17" s="76">
        <f t="shared" si="2"/>
        <v>3200</v>
      </c>
      <c r="G17" s="70">
        <f t="shared" si="3"/>
        <v>3200</v>
      </c>
      <c r="H17" s="70"/>
    </row>
    <row r="18" spans="1:8" s="87" customFormat="1" ht="24.95" customHeight="1">
      <c r="A18" s="86" t="s">
        <v>144</v>
      </c>
      <c r="B18" s="76">
        <f t="shared" si="1"/>
        <v>0</v>
      </c>
      <c r="C18" s="70"/>
      <c r="D18" s="70"/>
      <c r="E18" s="70"/>
      <c r="F18" s="76">
        <f t="shared" si="2"/>
        <v>0</v>
      </c>
      <c r="G18" s="70">
        <f t="shared" si="3"/>
        <v>0</v>
      </c>
      <c r="H18" s="70"/>
    </row>
    <row r="19" spans="1:8" s="87" customFormat="1" ht="24.95" customHeight="1">
      <c r="A19" s="69" t="s">
        <v>145</v>
      </c>
      <c r="B19" s="76">
        <f t="shared" si="1"/>
        <v>2100</v>
      </c>
      <c r="C19" s="70">
        <f>SUM(C20)</f>
        <v>2100</v>
      </c>
      <c r="D19" s="70">
        <f>SUM(D20)</f>
        <v>0</v>
      </c>
      <c r="E19" s="70">
        <f>SUM(E20)</f>
        <v>4700</v>
      </c>
      <c r="F19" s="76">
        <f t="shared" si="2"/>
        <v>6800</v>
      </c>
      <c r="G19" s="70">
        <f t="shared" si="3"/>
        <v>6800</v>
      </c>
      <c r="H19" s="70">
        <f>SUM(H20)</f>
        <v>0</v>
      </c>
    </row>
    <row r="20" spans="1:8" s="87" customFormat="1" ht="24.95" customHeight="1">
      <c r="A20" s="86" t="s">
        <v>146</v>
      </c>
      <c r="B20" s="76">
        <f t="shared" si="1"/>
        <v>2100</v>
      </c>
      <c r="C20" s="70">
        <v>2100</v>
      </c>
      <c r="D20" s="70"/>
      <c r="E20" s="70">
        <v>4700</v>
      </c>
      <c r="F20" s="76">
        <f t="shared" si="2"/>
        <v>6800</v>
      </c>
      <c r="G20" s="70">
        <f t="shared" si="3"/>
        <v>6800</v>
      </c>
      <c r="H20" s="70"/>
    </row>
    <row r="21" spans="1:8" s="87" customFormat="1" ht="24.95" customHeight="1">
      <c r="A21" s="69" t="s">
        <v>147</v>
      </c>
      <c r="B21" s="76">
        <f t="shared" si="1"/>
        <v>0</v>
      </c>
      <c r="C21" s="70"/>
      <c r="D21" s="70"/>
      <c r="E21" s="70"/>
      <c r="F21" s="76">
        <f t="shared" si="2"/>
        <v>0</v>
      </c>
      <c r="G21" s="70">
        <f t="shared" si="3"/>
        <v>0</v>
      </c>
      <c r="H21" s="70"/>
    </row>
    <row r="22" spans="1:8" s="87" customFormat="1" ht="24.95" customHeight="1">
      <c r="A22" s="86" t="s">
        <v>148</v>
      </c>
      <c r="B22" s="76">
        <f t="shared" si="1"/>
        <v>0</v>
      </c>
      <c r="C22" s="70">
        <f t="shared" ref="C22:E23" si="4">SUM(C23)</f>
        <v>0</v>
      </c>
      <c r="D22" s="70">
        <f t="shared" si="4"/>
        <v>0</v>
      </c>
      <c r="E22" s="70">
        <f t="shared" si="4"/>
        <v>0</v>
      </c>
      <c r="F22" s="76">
        <f t="shared" si="2"/>
        <v>0</v>
      </c>
      <c r="G22" s="70">
        <f t="shared" si="3"/>
        <v>0</v>
      </c>
      <c r="H22" s="70">
        <f>SUM(H23)</f>
        <v>0</v>
      </c>
    </row>
    <row r="23" spans="1:8" s="87" customFormat="1" ht="24.95" hidden="1" customHeight="1">
      <c r="A23" s="86" t="s">
        <v>149</v>
      </c>
      <c r="B23" s="76">
        <f t="shared" si="1"/>
        <v>0</v>
      </c>
      <c r="C23" s="70">
        <f t="shared" si="4"/>
        <v>0</v>
      </c>
      <c r="D23" s="70">
        <f t="shared" si="4"/>
        <v>0</v>
      </c>
      <c r="E23" s="70">
        <f t="shared" si="4"/>
        <v>0</v>
      </c>
      <c r="F23" s="76">
        <f t="shared" si="2"/>
        <v>0</v>
      </c>
      <c r="G23" s="70">
        <f t="shared" si="3"/>
        <v>0</v>
      </c>
      <c r="H23" s="70">
        <f>SUM(H24)</f>
        <v>0</v>
      </c>
    </row>
    <row r="24" spans="1:8" s="87" customFormat="1" ht="24.95" hidden="1" customHeight="1">
      <c r="A24" s="86" t="s">
        <v>150</v>
      </c>
      <c r="B24" s="76">
        <f t="shared" si="1"/>
        <v>0</v>
      </c>
      <c r="C24" s="70"/>
      <c r="D24" s="70"/>
      <c r="E24" s="70"/>
      <c r="F24" s="76">
        <f t="shared" si="2"/>
        <v>0</v>
      </c>
      <c r="G24" s="70">
        <f t="shared" si="3"/>
        <v>0</v>
      </c>
      <c r="H24" s="70"/>
    </row>
    <row r="25" spans="1:8" s="87" customFormat="1" ht="24.95" customHeight="1">
      <c r="A25" s="86" t="s">
        <v>151</v>
      </c>
      <c r="B25" s="76">
        <f t="shared" si="1"/>
        <v>27</v>
      </c>
      <c r="C25" s="70">
        <f>SUM(C26,C30,C32)</f>
        <v>0</v>
      </c>
      <c r="D25" s="70">
        <f>SUM(D26,D30,D32)</f>
        <v>27</v>
      </c>
      <c r="E25" s="70">
        <f>SUM(E26,E30,E32)</f>
        <v>0</v>
      </c>
      <c r="F25" s="76">
        <f t="shared" si="2"/>
        <v>27</v>
      </c>
      <c r="G25" s="70">
        <f t="shared" si="3"/>
        <v>0</v>
      </c>
      <c r="H25" s="70">
        <f>SUM(H26,H30,H32)</f>
        <v>27</v>
      </c>
    </row>
    <row r="26" spans="1:8" s="87" customFormat="1" ht="24.95" customHeight="1">
      <c r="A26" s="88" t="s">
        <v>152</v>
      </c>
      <c r="B26" s="76">
        <f t="shared" si="1"/>
        <v>27</v>
      </c>
      <c r="C26" s="70">
        <f>SUM(C27:C28)</f>
        <v>0</v>
      </c>
      <c r="D26" s="70">
        <f>SUM(D27:D29)</f>
        <v>27</v>
      </c>
      <c r="E26" s="70">
        <f>SUM(E27:E29)</f>
        <v>0</v>
      </c>
      <c r="F26" s="76">
        <f t="shared" si="2"/>
        <v>27</v>
      </c>
      <c r="G26" s="70">
        <f t="shared" si="3"/>
        <v>0</v>
      </c>
      <c r="H26" s="70">
        <f>SUM(H27:H29)</f>
        <v>27</v>
      </c>
    </row>
    <row r="27" spans="1:8" s="87" customFormat="1" ht="24.95" customHeight="1">
      <c r="A27" s="88" t="s">
        <v>153</v>
      </c>
      <c r="B27" s="76">
        <f t="shared" si="1"/>
        <v>27</v>
      </c>
      <c r="C27" s="70"/>
      <c r="D27" s="70">
        <v>27</v>
      </c>
      <c r="E27" s="70"/>
      <c r="F27" s="76">
        <f t="shared" si="2"/>
        <v>27</v>
      </c>
      <c r="G27" s="70">
        <f t="shared" si="3"/>
        <v>0</v>
      </c>
      <c r="H27" s="70">
        <v>27</v>
      </c>
    </row>
    <row r="28" spans="1:8" s="87" customFormat="1" ht="24.95" customHeight="1">
      <c r="A28" s="88" t="s">
        <v>154</v>
      </c>
      <c r="B28" s="76">
        <f t="shared" si="1"/>
        <v>0</v>
      </c>
      <c r="C28" s="70"/>
      <c r="D28" s="70"/>
      <c r="E28" s="70"/>
      <c r="F28" s="76">
        <f t="shared" si="2"/>
        <v>0</v>
      </c>
      <c r="G28" s="70">
        <f t="shared" si="3"/>
        <v>0</v>
      </c>
      <c r="H28" s="70"/>
    </row>
    <row r="29" spans="1:8" s="87" customFormat="1" ht="24.95" customHeight="1">
      <c r="A29" s="88" t="s">
        <v>155</v>
      </c>
      <c r="B29" s="76">
        <f t="shared" si="1"/>
        <v>0</v>
      </c>
      <c r="C29" s="70"/>
      <c r="D29" s="70"/>
      <c r="E29" s="70"/>
      <c r="F29" s="76">
        <f t="shared" si="2"/>
        <v>0</v>
      </c>
      <c r="G29" s="70">
        <f t="shared" si="3"/>
        <v>0</v>
      </c>
      <c r="H29" s="70"/>
    </row>
    <row r="30" spans="1:8" s="87" customFormat="1" ht="24.95" customHeight="1">
      <c r="A30" s="89" t="s">
        <v>156</v>
      </c>
      <c r="B30" s="76">
        <f t="shared" si="1"/>
        <v>0</v>
      </c>
      <c r="C30" s="70">
        <f>SUM(C31)</f>
        <v>0</v>
      </c>
      <c r="D30" s="70">
        <f>SUM(D31)</f>
        <v>0</v>
      </c>
      <c r="E30" s="70">
        <f>SUM(E31)</f>
        <v>0</v>
      </c>
      <c r="F30" s="76">
        <f t="shared" si="2"/>
        <v>0</v>
      </c>
      <c r="G30" s="70">
        <f t="shared" si="3"/>
        <v>0</v>
      </c>
      <c r="H30" s="70">
        <f>SUM(H31)</f>
        <v>0</v>
      </c>
    </row>
    <row r="31" spans="1:8" s="87" customFormat="1" ht="24.95" customHeight="1">
      <c r="A31" s="89" t="s">
        <v>157</v>
      </c>
      <c r="B31" s="76">
        <f t="shared" si="1"/>
        <v>0</v>
      </c>
      <c r="C31" s="70"/>
      <c r="D31" s="70"/>
      <c r="E31" s="70"/>
      <c r="F31" s="76">
        <f t="shared" si="2"/>
        <v>0</v>
      </c>
      <c r="G31" s="70">
        <f t="shared" si="3"/>
        <v>0</v>
      </c>
      <c r="H31" s="70"/>
    </row>
    <row r="32" spans="1:8" s="87" customFormat="1" ht="24.95" customHeight="1">
      <c r="A32" s="90" t="s">
        <v>158</v>
      </c>
      <c r="B32" s="76">
        <f t="shared" si="1"/>
        <v>0</v>
      </c>
      <c r="C32" s="70"/>
      <c r="D32" s="70"/>
      <c r="E32" s="70"/>
      <c r="F32" s="76">
        <f t="shared" si="2"/>
        <v>0</v>
      </c>
      <c r="G32" s="70">
        <f t="shared" si="3"/>
        <v>0</v>
      </c>
      <c r="H32" s="70"/>
    </row>
    <row r="33" spans="1:8" s="87" customFormat="1" ht="24.95" customHeight="1">
      <c r="A33" s="90" t="s">
        <v>159</v>
      </c>
      <c r="B33" s="76"/>
      <c r="C33" s="70"/>
      <c r="D33" s="70"/>
      <c r="E33" s="70"/>
      <c r="F33" s="76">
        <f t="shared" si="2"/>
        <v>0</v>
      </c>
      <c r="G33" s="70"/>
      <c r="H33" s="70"/>
    </row>
    <row r="34" spans="1:8" s="87" customFormat="1" ht="24.95" customHeight="1">
      <c r="A34" s="90" t="s">
        <v>160</v>
      </c>
      <c r="B34" s="76"/>
      <c r="C34" s="70"/>
      <c r="D34" s="70"/>
      <c r="E34" s="70"/>
      <c r="F34" s="76">
        <f t="shared" si="2"/>
        <v>0</v>
      </c>
      <c r="G34" s="70"/>
      <c r="H34" s="70"/>
    </row>
    <row r="35" spans="1:8" ht="24.95" customHeight="1">
      <c r="A35" s="75" t="s">
        <v>161</v>
      </c>
      <c r="B35" s="76">
        <f t="shared" si="1"/>
        <v>0</v>
      </c>
      <c r="C35" s="91"/>
      <c r="D35" s="91"/>
      <c r="E35" s="91"/>
      <c r="F35" s="76">
        <f t="shared" si="2"/>
        <v>0</v>
      </c>
      <c r="G35" s="70">
        <f t="shared" si="3"/>
        <v>0</v>
      </c>
      <c r="H35" s="91"/>
    </row>
    <row r="36" spans="1:8" ht="24.95" customHeight="1">
      <c r="A36" s="77" t="s">
        <v>162</v>
      </c>
      <c r="B36" s="76">
        <f t="shared" si="1"/>
        <v>22831</v>
      </c>
      <c r="C36" s="92">
        <f>SUM(C6,C35)</f>
        <v>22100</v>
      </c>
      <c r="D36" s="92">
        <f>SUM(D6,D35)</f>
        <v>731</v>
      </c>
      <c r="E36" s="92">
        <f>SUM(E6,E35)</f>
        <v>59400</v>
      </c>
      <c r="F36" s="76">
        <f t="shared" si="2"/>
        <v>82231</v>
      </c>
      <c r="G36" s="76">
        <f t="shared" si="3"/>
        <v>81500</v>
      </c>
      <c r="H36" s="92">
        <f>SUM(H6,H35)</f>
        <v>731</v>
      </c>
    </row>
  </sheetData>
  <sheetProtection selectLockedCells="1" selectUnlockedCells="1"/>
  <mergeCells count="5">
    <mergeCell ref="A2:H2"/>
    <mergeCell ref="A4:A5"/>
    <mergeCell ref="B4:D4"/>
    <mergeCell ref="E4:E5"/>
    <mergeCell ref="F4:H4"/>
  </mergeCells>
  <phoneticPr fontId="3" type="noConversion"/>
  <dataValidations count="1">
    <dataValidation type="whole" allowBlank="1" showInputMessage="1" showErrorMessage="1" error="请输入整数！" sqref="B6:H6 F8:F36">
      <formula1>-100000000</formula1>
      <formula2>100000000</formula2>
    </dataValidation>
  </dataValidations>
  <printOptions horizontalCentered="1"/>
  <pageMargins left="0.75" right="0.75" top="0.42" bottom="0.61" header="0.39" footer="0.39"/>
  <pageSetup paperSize="9" orientation="landscape" horizontalDpi="300" verticalDpi="300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26"/>
  <sheetViews>
    <sheetView showZeros="0" tabSelected="1" zoomScaleNormal="100" workbookViewId="0">
      <selection activeCell="A17" sqref="A17"/>
    </sheetView>
  </sheetViews>
  <sheetFormatPr defaultRowHeight="14.25"/>
  <cols>
    <col min="1" max="1" width="41.75" customWidth="1"/>
    <col min="2" max="2" width="11.375" customWidth="1"/>
    <col min="3" max="3" width="10.875" customWidth="1"/>
    <col min="4" max="4" width="15" bestFit="1" customWidth="1"/>
    <col min="5" max="5" width="9.5" customWidth="1"/>
    <col min="6" max="6" width="11.375" customWidth="1"/>
    <col min="7" max="7" width="11" customWidth="1"/>
    <col min="8" max="8" width="15" bestFit="1" customWidth="1"/>
  </cols>
  <sheetData>
    <row r="1" spans="1:10">
      <c r="A1" s="93" t="s">
        <v>12</v>
      </c>
    </row>
    <row r="2" spans="1:10" ht="27">
      <c r="A2" s="147" t="s">
        <v>234</v>
      </c>
      <c r="B2" s="147"/>
      <c r="C2" s="147"/>
      <c r="D2" s="147"/>
      <c r="E2" s="147"/>
      <c r="F2" s="147"/>
      <c r="G2" s="147"/>
      <c r="H2" s="147"/>
      <c r="I2" s="94"/>
      <c r="J2" s="94"/>
    </row>
    <row r="3" spans="1:10">
      <c r="A3" s="95"/>
      <c r="B3" s="95"/>
      <c r="C3" s="95"/>
      <c r="D3" s="95"/>
      <c r="H3" s="96" t="s">
        <v>73</v>
      </c>
    </row>
    <row r="4" spans="1:10" s="97" customFormat="1" ht="19.5" customHeight="1">
      <c r="A4" s="148" t="s">
        <v>163</v>
      </c>
      <c r="B4" s="148" t="s">
        <v>235</v>
      </c>
      <c r="C4" s="148"/>
      <c r="D4" s="148"/>
      <c r="E4" s="149" t="s">
        <v>131</v>
      </c>
      <c r="F4" s="148" t="s">
        <v>19</v>
      </c>
      <c r="G4" s="148"/>
      <c r="H4" s="148"/>
    </row>
    <row r="5" spans="1:10" s="97" customFormat="1" ht="19.5" customHeight="1">
      <c r="A5" s="148"/>
      <c r="B5" s="98" t="s">
        <v>164</v>
      </c>
      <c r="C5" s="98" t="s">
        <v>165</v>
      </c>
      <c r="D5" s="98" t="s">
        <v>166</v>
      </c>
      <c r="E5" s="149"/>
      <c r="F5" s="98" t="s">
        <v>164</v>
      </c>
      <c r="G5" s="98" t="s">
        <v>165</v>
      </c>
      <c r="H5" s="98" t="s">
        <v>166</v>
      </c>
    </row>
    <row r="6" spans="1:10" s="97" customFormat="1" ht="18.75" customHeight="1">
      <c r="A6" s="99" t="s">
        <v>167</v>
      </c>
      <c r="B6" s="99">
        <f>SUM(C6:D6)</f>
        <v>8</v>
      </c>
      <c r="C6" s="99">
        <f>SUM(C7:C9)</f>
        <v>0</v>
      </c>
      <c r="D6" s="99">
        <f>SUM(D7:D9)</f>
        <v>8</v>
      </c>
      <c r="E6" s="99">
        <f>SUM(E7:E9)</f>
        <v>20</v>
      </c>
      <c r="F6" s="99">
        <f>SUM(G6:H6)</f>
        <v>28</v>
      </c>
      <c r="G6" s="99"/>
      <c r="H6" s="99">
        <f>D6+E6</f>
        <v>28</v>
      </c>
    </row>
    <row r="7" spans="1:10" s="97" customFormat="1" ht="18.75" customHeight="1">
      <c r="A7" s="99" t="s">
        <v>168</v>
      </c>
      <c r="B7" s="99">
        <f t="shared" ref="B7:B24" si="0">SUM(C7:D7)</f>
        <v>0</v>
      </c>
      <c r="C7" s="99"/>
      <c r="D7" s="99"/>
      <c r="E7" s="99"/>
      <c r="F7" s="99">
        <f t="shared" ref="F7:F26" si="1">SUM(G7:H7)</f>
        <v>0</v>
      </c>
      <c r="G7" s="99"/>
      <c r="H7" s="99">
        <f t="shared" ref="H7:H25" si="2">D7+E7</f>
        <v>0</v>
      </c>
    </row>
    <row r="8" spans="1:10" s="97" customFormat="1" ht="18.75" customHeight="1">
      <c r="A8" s="99" t="s">
        <v>169</v>
      </c>
      <c r="B8" s="99">
        <f t="shared" si="0"/>
        <v>0</v>
      </c>
      <c r="C8" s="99"/>
      <c r="D8" s="99"/>
      <c r="E8" s="99"/>
      <c r="F8" s="99">
        <f t="shared" si="1"/>
        <v>0</v>
      </c>
      <c r="G8" s="99"/>
      <c r="H8" s="99">
        <f t="shared" si="2"/>
        <v>0</v>
      </c>
    </row>
    <row r="9" spans="1:10" s="97" customFormat="1" ht="18.75" customHeight="1">
      <c r="A9" s="99" t="s">
        <v>170</v>
      </c>
      <c r="B9" s="99">
        <f t="shared" si="0"/>
        <v>8</v>
      </c>
      <c r="C9" s="100"/>
      <c r="D9" s="99">
        <v>8</v>
      </c>
      <c r="E9" s="99">
        <v>20</v>
      </c>
      <c r="F9" s="99">
        <f t="shared" si="1"/>
        <v>28</v>
      </c>
      <c r="G9" s="100"/>
      <c r="H9" s="99">
        <f t="shared" si="2"/>
        <v>28</v>
      </c>
    </row>
    <row r="10" spans="1:10" s="97" customFormat="1" ht="18.75" customHeight="1">
      <c r="A10" s="99" t="s">
        <v>171</v>
      </c>
      <c r="B10" s="99">
        <f t="shared" si="0"/>
        <v>73</v>
      </c>
      <c r="C10" s="99">
        <f>SUM(C11:C13)</f>
        <v>0</v>
      </c>
      <c r="D10" s="99">
        <f>SUM(D11:D13)</f>
        <v>73</v>
      </c>
      <c r="E10" s="99">
        <f>SUM(E11:E13)</f>
        <v>-27</v>
      </c>
      <c r="F10" s="99">
        <f t="shared" si="1"/>
        <v>46</v>
      </c>
      <c r="G10" s="99"/>
      <c r="H10" s="99">
        <f t="shared" si="2"/>
        <v>46</v>
      </c>
    </row>
    <row r="11" spans="1:10" s="97" customFormat="1" ht="18.75" customHeight="1">
      <c r="A11" s="101" t="s">
        <v>172</v>
      </c>
      <c r="B11" s="99">
        <f t="shared" si="0"/>
        <v>0</v>
      </c>
      <c r="C11" s="99"/>
      <c r="D11" s="99"/>
      <c r="E11" s="99"/>
      <c r="F11" s="99">
        <f t="shared" si="1"/>
        <v>0</v>
      </c>
      <c r="G11" s="99"/>
      <c r="H11" s="99">
        <f t="shared" si="2"/>
        <v>0</v>
      </c>
    </row>
    <row r="12" spans="1:10" s="97" customFormat="1" ht="18.75" customHeight="1">
      <c r="A12" s="101" t="s">
        <v>173</v>
      </c>
      <c r="B12" s="99">
        <f t="shared" si="0"/>
        <v>73</v>
      </c>
      <c r="C12" s="101"/>
      <c r="D12" s="99">
        <v>73</v>
      </c>
      <c r="E12" s="99">
        <v>-27</v>
      </c>
      <c r="F12" s="99">
        <f t="shared" si="1"/>
        <v>46</v>
      </c>
      <c r="G12" s="101"/>
      <c r="H12" s="99">
        <f t="shared" si="2"/>
        <v>46</v>
      </c>
    </row>
    <row r="13" spans="1:10" s="97" customFormat="1" ht="18.75" customHeight="1">
      <c r="A13" s="101" t="s">
        <v>174</v>
      </c>
      <c r="B13" s="99">
        <f t="shared" si="0"/>
        <v>0</v>
      </c>
      <c r="C13" s="101"/>
      <c r="D13" s="99"/>
      <c r="E13" s="99"/>
      <c r="F13" s="99">
        <f t="shared" si="1"/>
        <v>0</v>
      </c>
      <c r="G13" s="101"/>
      <c r="H13" s="99">
        <f>D13+E13</f>
        <v>0</v>
      </c>
    </row>
    <row r="14" spans="1:10" s="97" customFormat="1" ht="18.75" customHeight="1">
      <c r="A14" s="99" t="s">
        <v>175</v>
      </c>
      <c r="B14" s="99">
        <f t="shared" si="0"/>
        <v>0</v>
      </c>
      <c r="C14" s="99">
        <f>SUM(C15:C17)</f>
        <v>0</v>
      </c>
      <c r="D14" s="99">
        <f>SUM(D15:D17)</f>
        <v>0</v>
      </c>
      <c r="E14" s="99">
        <f t="shared" ref="E14:H14" si="3">SUM(E15:E17)</f>
        <v>22331</v>
      </c>
      <c r="F14" s="99">
        <f t="shared" si="3"/>
        <v>22331</v>
      </c>
      <c r="G14" s="99">
        <f t="shared" si="3"/>
        <v>0</v>
      </c>
      <c r="H14" s="99">
        <f t="shared" si="3"/>
        <v>22331</v>
      </c>
    </row>
    <row r="15" spans="1:10" s="97" customFormat="1" ht="18.75" customHeight="1">
      <c r="A15" s="101" t="s">
        <v>176</v>
      </c>
      <c r="B15" s="99">
        <f t="shared" si="0"/>
        <v>0</v>
      </c>
      <c r="C15" s="99"/>
      <c r="D15" s="99"/>
      <c r="E15" s="99"/>
      <c r="F15" s="99">
        <f t="shared" si="1"/>
        <v>0</v>
      </c>
      <c r="G15" s="99"/>
      <c r="H15" s="99">
        <f t="shared" si="2"/>
        <v>0</v>
      </c>
    </row>
    <row r="16" spans="1:10" s="97" customFormat="1" ht="18.75" customHeight="1">
      <c r="A16" s="101" t="s">
        <v>177</v>
      </c>
      <c r="B16" s="99">
        <f t="shared" si="0"/>
        <v>0</v>
      </c>
      <c r="C16" s="99"/>
      <c r="D16" s="99"/>
      <c r="E16" s="99">
        <v>22331</v>
      </c>
      <c r="F16" s="99">
        <f t="shared" si="1"/>
        <v>22331</v>
      </c>
      <c r="G16" s="99"/>
      <c r="H16" s="99">
        <f t="shared" si="2"/>
        <v>22331</v>
      </c>
    </row>
    <row r="17" spans="1:8" s="97" customFormat="1" ht="18.75" customHeight="1">
      <c r="A17" s="101" t="s">
        <v>178</v>
      </c>
      <c r="B17" s="99">
        <f t="shared" si="0"/>
        <v>0</v>
      </c>
      <c r="C17" s="101"/>
      <c r="D17" s="99"/>
      <c r="E17" s="99"/>
      <c r="F17" s="99">
        <f t="shared" si="1"/>
        <v>0</v>
      </c>
      <c r="G17" s="101"/>
      <c r="H17" s="99">
        <f t="shared" si="2"/>
        <v>0</v>
      </c>
    </row>
    <row r="18" spans="1:8" s="97" customFormat="1" ht="18.75" customHeight="1">
      <c r="A18" s="99" t="s">
        <v>179</v>
      </c>
      <c r="B18" s="99">
        <f t="shared" si="0"/>
        <v>0</v>
      </c>
      <c r="C18" s="99">
        <f>SUM(C19:C21)</f>
        <v>0</v>
      </c>
      <c r="D18" s="99">
        <f>SUM(D19:D21)</f>
        <v>0</v>
      </c>
      <c r="E18" s="99"/>
      <c r="F18" s="99">
        <f t="shared" si="1"/>
        <v>0</v>
      </c>
      <c r="G18" s="99"/>
      <c r="H18" s="99">
        <f t="shared" si="2"/>
        <v>0</v>
      </c>
    </row>
    <row r="19" spans="1:8" s="97" customFormat="1" ht="18.75" customHeight="1">
      <c r="A19" s="101" t="s">
        <v>180</v>
      </c>
      <c r="B19" s="99">
        <f t="shared" si="0"/>
        <v>0</v>
      </c>
      <c r="C19" s="99"/>
      <c r="D19" s="99"/>
      <c r="E19" s="99"/>
      <c r="F19" s="99">
        <f t="shared" si="1"/>
        <v>0</v>
      </c>
      <c r="G19" s="99"/>
      <c r="H19" s="99">
        <f t="shared" si="2"/>
        <v>0</v>
      </c>
    </row>
    <row r="20" spans="1:8" s="97" customFormat="1" ht="18.75" customHeight="1">
      <c r="A20" s="101" t="s">
        <v>181</v>
      </c>
      <c r="B20" s="99">
        <f t="shared" si="0"/>
        <v>0</v>
      </c>
      <c r="C20" s="101"/>
      <c r="D20" s="99"/>
      <c r="E20" s="99"/>
      <c r="F20" s="99">
        <f t="shared" si="1"/>
        <v>0</v>
      </c>
      <c r="G20" s="101"/>
      <c r="H20" s="99">
        <f t="shared" si="2"/>
        <v>0</v>
      </c>
    </row>
    <row r="21" spans="1:8" s="97" customFormat="1" ht="18.75" customHeight="1">
      <c r="A21" s="101" t="s">
        <v>182</v>
      </c>
      <c r="B21" s="99">
        <f t="shared" si="0"/>
        <v>0</v>
      </c>
      <c r="C21" s="101"/>
      <c r="D21" s="99"/>
      <c r="E21" s="99"/>
      <c r="F21" s="99">
        <f t="shared" si="1"/>
        <v>0</v>
      </c>
      <c r="G21" s="101"/>
      <c r="H21" s="99">
        <f t="shared" si="2"/>
        <v>0</v>
      </c>
    </row>
    <row r="22" spans="1:8" s="97" customFormat="1" ht="18.75" customHeight="1">
      <c r="A22" s="99" t="s">
        <v>183</v>
      </c>
      <c r="B22" s="99">
        <f t="shared" si="0"/>
        <v>0</v>
      </c>
      <c r="C22" s="101"/>
      <c r="D22" s="99"/>
      <c r="E22" s="99"/>
      <c r="F22" s="99">
        <f t="shared" si="1"/>
        <v>0</v>
      </c>
      <c r="G22" s="101"/>
      <c r="H22" s="99">
        <f t="shared" si="2"/>
        <v>0</v>
      </c>
    </row>
    <row r="23" spans="1:8" s="103" customFormat="1" ht="18.75" customHeight="1">
      <c r="A23" s="98" t="s">
        <v>184</v>
      </c>
      <c r="B23" s="102">
        <f t="shared" si="0"/>
        <v>81</v>
      </c>
      <c r="C23" s="102">
        <f>SUM(C6,C10,C14,C18,C22)</f>
        <v>0</v>
      </c>
      <c r="D23" s="102">
        <f>SUM(D6,D10,D14,D18,D22)</f>
        <v>81</v>
      </c>
      <c r="E23" s="102">
        <f>SUM(E6,E10,E14,E18,E22,E24)</f>
        <v>22324</v>
      </c>
      <c r="F23" s="102">
        <f>SUM(G23:H23)</f>
        <v>22405</v>
      </c>
      <c r="G23" s="102"/>
      <c r="H23" s="102">
        <f>D23+E23</f>
        <v>22405</v>
      </c>
    </row>
    <row r="24" spans="1:8" s="103" customFormat="1" ht="18.75" customHeight="1">
      <c r="A24" s="98" t="s">
        <v>185</v>
      </c>
      <c r="B24" s="102">
        <f t="shared" si="0"/>
        <v>0</v>
      </c>
      <c r="C24" s="104"/>
      <c r="D24" s="102"/>
      <c r="E24" s="102"/>
      <c r="F24" s="102">
        <f t="shared" si="1"/>
        <v>0</v>
      </c>
      <c r="G24" s="104"/>
      <c r="H24" s="102"/>
    </row>
    <row r="25" spans="1:8" s="103" customFormat="1" ht="18.75" customHeight="1">
      <c r="A25" s="98" t="s">
        <v>186</v>
      </c>
      <c r="B25" s="102">
        <v>8938</v>
      </c>
      <c r="C25" s="104"/>
      <c r="D25" s="102">
        <v>5734</v>
      </c>
      <c r="E25" s="102"/>
      <c r="F25" s="102">
        <f t="shared" si="1"/>
        <v>5734</v>
      </c>
      <c r="G25" s="104"/>
      <c r="H25" s="102">
        <f t="shared" si="2"/>
        <v>5734</v>
      </c>
    </row>
    <row r="26" spans="1:8" s="103" customFormat="1" ht="18.75" customHeight="1">
      <c r="A26" s="98" t="s">
        <v>187</v>
      </c>
      <c r="B26" s="105">
        <f>SUM(B23:B25)</f>
        <v>9019</v>
      </c>
      <c r="C26" s="105">
        <f>SUM(C23:C25)</f>
        <v>0</v>
      </c>
      <c r="D26" s="105">
        <f>SUM(D23:D25)</f>
        <v>5815</v>
      </c>
      <c r="E26" s="105"/>
      <c r="F26" s="102">
        <f t="shared" si="1"/>
        <v>28139</v>
      </c>
      <c r="G26" s="105"/>
      <c r="H26" s="102">
        <f>SUM(H23:H25)</f>
        <v>28139</v>
      </c>
    </row>
  </sheetData>
  <mergeCells count="5">
    <mergeCell ref="A2:H2"/>
    <mergeCell ref="A4:A5"/>
    <mergeCell ref="B4:D4"/>
    <mergeCell ref="E4:E5"/>
    <mergeCell ref="F4:H4"/>
  </mergeCells>
  <phoneticPr fontId="3" type="noConversion"/>
  <printOptions horizontalCentered="1"/>
  <pageMargins left="0.35433070866141736" right="0.23622047244094491" top="0.59055118110236227" bottom="0.51181102362204722" header="0.39370078740157483" footer="0.39370078740157483"/>
  <pageSetup paperSize="9" orientation="landscape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表皮</vt:lpstr>
      <vt:lpstr>目录</vt:lpstr>
      <vt:lpstr>20年平衡表</vt:lpstr>
      <vt:lpstr>收入调整</vt:lpstr>
      <vt:lpstr>支出调整（功能分类）</vt:lpstr>
      <vt:lpstr>支出调整 (经济分类)</vt:lpstr>
      <vt:lpstr>基金收入 (2)</vt:lpstr>
      <vt:lpstr>基金支出 (2)</vt:lpstr>
      <vt:lpstr>国有资本经营收入</vt:lpstr>
      <vt:lpstr>国有资本经营支出</vt:lpstr>
      <vt:lpstr>'20年平衡表'!Print_Area</vt:lpstr>
      <vt:lpstr>收入调整!Print_Area</vt:lpstr>
      <vt:lpstr>'支出调整 (经济分类)'!Print_Area</vt:lpstr>
      <vt:lpstr>'支出调整（功能分类）'!Print_Area</vt:lpstr>
      <vt:lpstr>'20年平衡表'!Print_Titles</vt:lpstr>
      <vt:lpstr>国有资本经营收入!Print_Titles</vt:lpstr>
      <vt:lpstr>国有资本经营支出!Print_Titles</vt:lpstr>
      <vt:lpstr>'基金收入 (2)'!Print_Titles</vt:lpstr>
      <vt:lpstr>'基金支出 (2)'!Print_Titles</vt:lpstr>
      <vt:lpstr>收入调整!Print_Titles</vt:lpstr>
      <vt:lpstr>'支出调整 (经济分类)'!Print_Titles</vt:lpstr>
      <vt:lpstr>'支出调整（功能分类）'!Print_Titles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cp:lastPrinted>2020-12-17T03:15:25Z</cp:lastPrinted>
  <dcterms:created xsi:type="dcterms:W3CDTF">2020-11-19T08:11:01Z</dcterms:created>
  <dcterms:modified xsi:type="dcterms:W3CDTF">2020-12-17T03:20:24Z</dcterms:modified>
</cp:coreProperties>
</file>